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tan\Desktop\GABC\Templates\"/>
    </mc:Choice>
  </mc:AlternateContent>
  <bookViews>
    <workbookView xWindow="0" yWindow="0" windowWidth="19200" windowHeight="6180"/>
  </bookViews>
  <sheets>
    <sheet name="Event Process &amp; Checklist" sheetId="7" r:id="rId1"/>
    <sheet name="Run Sheet " sheetId="5" r:id="rId2"/>
    <sheet name="Budget" sheetId="6" r:id="rId3"/>
    <sheet name="Contact List" sheetId="2" r:id="rId4"/>
  </sheets>
  <definedNames>
    <definedName name="_xlnm._FilterDatabase" localSheetId="3" hidden="1">'Contact List'!$A$3:$J$20</definedName>
    <definedName name="_xlnm.Print_Area" localSheetId="1">'Run Sheet '!$A$1:$D$50</definedName>
  </definedNames>
  <calcPr calcId="162913"/>
</workbook>
</file>

<file path=xl/calcChain.xml><?xml version="1.0" encoding="utf-8"?>
<calcChain xmlns="http://schemas.openxmlformats.org/spreadsheetml/2006/main">
  <c r="L89" i="6" l="1"/>
  <c r="N85" i="6"/>
  <c r="H85" i="6"/>
  <c r="N84" i="6"/>
  <c r="H84" i="6"/>
  <c r="N83" i="6"/>
  <c r="H83" i="6"/>
  <c r="N81" i="6"/>
  <c r="H81" i="6"/>
  <c r="N80" i="6"/>
  <c r="H80" i="6"/>
  <c r="N79" i="6"/>
  <c r="H79" i="6"/>
  <c r="N78" i="6"/>
  <c r="H78" i="6"/>
  <c r="P66" i="6"/>
  <c r="O66" i="6"/>
  <c r="N66" i="6"/>
  <c r="H66" i="6"/>
  <c r="I66" i="6" s="1"/>
  <c r="G66" i="6"/>
  <c r="N65" i="6"/>
  <c r="H65" i="6"/>
  <c r="G65" i="6"/>
  <c r="N64" i="6"/>
  <c r="G64" i="6"/>
  <c r="H64" i="6" s="1"/>
  <c r="N62" i="6"/>
  <c r="O62" i="6" s="1"/>
  <c r="P62" i="6" s="1"/>
  <c r="H62" i="6"/>
  <c r="I62" i="6" s="1"/>
  <c r="J62" i="6" s="1"/>
  <c r="O61" i="6"/>
  <c r="N61" i="6"/>
  <c r="G61" i="6"/>
  <c r="H61" i="6" s="1"/>
  <c r="N60" i="6"/>
  <c r="J60" i="6"/>
  <c r="H60" i="6"/>
  <c r="N58" i="6"/>
  <c r="O58" i="6" s="1"/>
  <c r="H58" i="6"/>
  <c r="N56" i="6"/>
  <c r="O56" i="6" s="1"/>
  <c r="P56" i="6" s="1"/>
  <c r="I56" i="6"/>
  <c r="H56" i="6"/>
  <c r="J56" i="6" s="1"/>
  <c r="G54" i="6"/>
  <c r="H54" i="6" s="1"/>
  <c r="G47" i="6"/>
  <c r="H47" i="6" s="1"/>
  <c r="O45" i="6"/>
  <c r="N45" i="6"/>
  <c r="H45" i="6"/>
  <c r="N44" i="6"/>
  <c r="O44" i="6" s="1"/>
  <c r="P44" i="6" s="1"/>
  <c r="J44" i="6"/>
  <c r="I44" i="6"/>
  <c r="H44" i="6"/>
  <c r="N43" i="6"/>
  <c r="H43" i="6"/>
  <c r="N41" i="6"/>
  <c r="O41" i="6" s="1"/>
  <c r="P41" i="6" s="1"/>
  <c r="I41" i="6"/>
  <c r="H41" i="6"/>
  <c r="J41" i="6" s="1"/>
  <c r="N38" i="6"/>
  <c r="H38" i="6"/>
  <c r="G38" i="6"/>
  <c r="N37" i="6"/>
  <c r="G37" i="6"/>
  <c r="H37" i="6" s="1"/>
  <c r="N36" i="6"/>
  <c r="O36" i="6" s="1"/>
  <c r="P36" i="6" s="1"/>
  <c r="G36" i="6"/>
  <c r="H36" i="6" s="1"/>
  <c r="N35" i="6"/>
  <c r="G35" i="6"/>
  <c r="H35" i="6" s="1"/>
  <c r="O32" i="6"/>
  <c r="N32" i="6"/>
  <c r="G32" i="6"/>
  <c r="H32" i="6" s="1"/>
  <c r="N30" i="6"/>
  <c r="G30" i="6"/>
  <c r="H30" i="6" s="1"/>
  <c r="N27" i="6"/>
  <c r="O27" i="6" s="1"/>
  <c r="P27" i="6" s="1"/>
  <c r="O26" i="6"/>
  <c r="N26" i="6"/>
  <c r="P26" i="6" s="1"/>
  <c r="O25" i="6"/>
  <c r="N25" i="6"/>
  <c r="N24" i="6"/>
  <c r="N23" i="6"/>
  <c r="O23" i="6" s="1"/>
  <c r="P23" i="6" s="1"/>
  <c r="N22" i="6"/>
  <c r="G21" i="6"/>
  <c r="H21" i="6" s="1"/>
  <c r="D21" i="6"/>
  <c r="N17" i="6"/>
  <c r="H17" i="6"/>
  <c r="I17" i="6" s="1"/>
  <c r="J17" i="6" s="1"/>
  <c r="P16" i="6"/>
  <c r="O16" i="6"/>
  <c r="N16" i="6"/>
  <c r="I16" i="6"/>
  <c r="H16" i="6"/>
  <c r="N15" i="6"/>
  <c r="H15" i="6"/>
  <c r="M47" i="6" l="1"/>
  <c r="N47" i="6" s="1"/>
  <c r="I47" i="6"/>
  <c r="M54" i="6"/>
  <c r="N54" i="6" s="1"/>
  <c r="I54" i="6"/>
  <c r="J54" i="6" s="1"/>
  <c r="I35" i="6"/>
  <c r="J35" i="6" s="1"/>
  <c r="H51" i="6"/>
  <c r="O22" i="6"/>
  <c r="P22" i="6" s="1"/>
  <c r="P25" i="6"/>
  <c r="O35" i="6"/>
  <c r="P35" i="6" s="1"/>
  <c r="O43" i="6"/>
  <c r="P43" i="6" s="1"/>
  <c r="H89" i="6"/>
  <c r="J66" i="6"/>
  <c r="O38" i="6"/>
  <c r="P38" i="6" s="1"/>
  <c r="O65" i="6"/>
  <c r="P65" i="6" s="1"/>
  <c r="N89" i="6"/>
  <c r="P58" i="6"/>
  <c r="J16" i="6"/>
  <c r="P32" i="6"/>
  <c r="P45" i="6"/>
  <c r="P61" i="6"/>
  <c r="I37" i="6"/>
  <c r="J37" i="6" s="1"/>
  <c r="O54" i="6"/>
  <c r="P54" i="6" s="1"/>
  <c r="N69" i="6"/>
  <c r="I64" i="6"/>
  <c r="J64" i="6" s="1"/>
  <c r="J65" i="6"/>
  <c r="O47" i="6"/>
  <c r="P47" i="6" s="1"/>
  <c r="P30" i="6"/>
  <c r="I21" i="6"/>
  <c r="J21" i="6" s="1"/>
  <c r="I30" i="6"/>
  <c r="J30" i="6" s="1"/>
  <c r="I36" i="6"/>
  <c r="J36" i="6" s="1"/>
  <c r="O15" i="6"/>
  <c r="O17" i="6"/>
  <c r="P17" i="6" s="1"/>
  <c r="O24" i="6"/>
  <c r="P24" i="6" s="1"/>
  <c r="O30" i="6"/>
  <c r="I32" i="6"/>
  <c r="J32" i="6" s="1"/>
  <c r="O37" i="6"/>
  <c r="P37" i="6" s="1"/>
  <c r="I38" i="6"/>
  <c r="J38" i="6" s="1"/>
  <c r="I43" i="6"/>
  <c r="J43" i="6" s="1"/>
  <c r="I45" i="6"/>
  <c r="J45" i="6" s="1"/>
  <c r="J47" i="6"/>
  <c r="N51" i="6"/>
  <c r="I58" i="6"/>
  <c r="J58" i="6" s="1"/>
  <c r="O60" i="6"/>
  <c r="P60" i="6" s="1"/>
  <c r="I61" i="6"/>
  <c r="J61" i="6" s="1"/>
  <c r="O64" i="6"/>
  <c r="P64" i="6" s="1"/>
  <c r="I65" i="6"/>
  <c r="H69" i="6"/>
  <c r="H73" i="6" s="1"/>
  <c r="I15" i="6"/>
  <c r="P21" i="6" l="1"/>
  <c r="Q21" i="6" s="1"/>
  <c r="P69" i="6"/>
  <c r="N73" i="6"/>
  <c r="O51" i="6"/>
  <c r="O69" i="6"/>
  <c r="O73" i="6" s="1"/>
  <c r="I51" i="6"/>
  <c r="J15" i="6"/>
  <c r="J51" i="6" s="1"/>
  <c r="K52" i="6" s="1"/>
  <c r="I69" i="6"/>
  <c r="J69" i="6"/>
  <c r="P15" i="6"/>
  <c r="P51" i="6" s="1"/>
  <c r="Q52" i="6" s="1"/>
  <c r="J73" i="6" l="1"/>
  <c r="K70" i="6"/>
  <c r="I73" i="6"/>
  <c r="P73" i="6"/>
  <c r="Q70" i="6"/>
  <c r="Q74" i="6" l="1"/>
  <c r="N91" i="6"/>
  <c r="K74" i="6"/>
  <c r="H91" i="6"/>
</calcChain>
</file>

<file path=xl/sharedStrings.xml><?xml version="1.0" encoding="utf-8"?>
<sst xmlns="http://schemas.openxmlformats.org/spreadsheetml/2006/main" count="463" uniqueCount="346">
  <si>
    <t>Date</t>
  </si>
  <si>
    <t>Time</t>
  </si>
  <si>
    <t>Activity</t>
  </si>
  <si>
    <t>Responsibility</t>
  </si>
  <si>
    <t>Herkert Catering</t>
  </si>
  <si>
    <t>Herr Pierre Gonzales</t>
  </si>
  <si>
    <t>gonzales@herkert-catering.de</t>
  </si>
  <si>
    <t>Company</t>
  </si>
  <si>
    <t>Contact</t>
  </si>
  <si>
    <t>Phone</t>
  </si>
  <si>
    <t>Email</t>
  </si>
  <si>
    <t>Type</t>
  </si>
  <si>
    <t>069/ 269 233 010</t>
  </si>
  <si>
    <t>Mobile</t>
  </si>
  <si>
    <t>0151 103 26 093</t>
  </si>
  <si>
    <t>Event Manager</t>
  </si>
  <si>
    <t>Budget</t>
  </si>
  <si>
    <t>Event</t>
  </si>
  <si>
    <t>Venue</t>
  </si>
  <si>
    <t>Max Capacity</t>
  </si>
  <si>
    <t>Theme</t>
  </si>
  <si>
    <t>Caterer</t>
  </si>
  <si>
    <t>COSTS</t>
  </si>
  <si>
    <t>No.</t>
  </si>
  <si>
    <t>Net</t>
  </si>
  <si>
    <t>Total</t>
  </si>
  <si>
    <t>VAT</t>
  </si>
  <si>
    <t>Gross</t>
  </si>
  <si>
    <t>plus VAT</t>
  </si>
  <si>
    <t>Menu price per person</t>
  </si>
  <si>
    <t>Catering Equipment cost</t>
  </si>
  <si>
    <t>Corkage</t>
  </si>
  <si>
    <t>inc VAT</t>
  </si>
  <si>
    <t>Labour</t>
  </si>
  <si>
    <t>Photographer</t>
  </si>
  <si>
    <t>Save the Date to go out</t>
  </si>
  <si>
    <t>Invitation to go out</t>
  </si>
  <si>
    <t>TOTAL COSTS</t>
  </si>
  <si>
    <t xml:space="preserve">Frankfurter Presseclub </t>
  </si>
  <si>
    <t>Organisation und Konferenzmanagement</t>
  </si>
  <si>
    <t xml:space="preserve">069 28 88 00 </t>
  </si>
  <si>
    <t>Fax</t>
  </si>
  <si>
    <t xml:space="preserve">069 29 58 03 </t>
  </si>
  <si>
    <t>info@frankfurterpresseclub.de</t>
  </si>
  <si>
    <t>Website</t>
  </si>
  <si>
    <t>www.frankfurterpresseclub.de</t>
  </si>
  <si>
    <t>Bob Gogan</t>
  </si>
  <si>
    <t>Gogan Wine Imports</t>
  </si>
  <si>
    <t>49 (0)6192 9794590</t>
  </si>
  <si>
    <t>49 (0)6192 9794591</t>
  </si>
  <si>
    <t>49 (0)177 8269905</t>
  </si>
  <si>
    <t>bob@goganwineimports.de</t>
  </si>
  <si>
    <t>www.goganwineimports.de</t>
  </si>
  <si>
    <t>Wine</t>
  </si>
  <si>
    <t>Owner</t>
  </si>
  <si>
    <t>Meike.Malewski@aesop.com</t>
  </si>
  <si>
    <t>Aesop</t>
  </si>
  <si>
    <t>Meike Malewski</t>
  </si>
  <si>
    <t>www.aesop.com</t>
  </si>
  <si>
    <t>49 221 28 06 59 913</t>
  </si>
  <si>
    <t>49 151 14 810 805</t>
  </si>
  <si>
    <t>Marketing Coordinator Germany</t>
  </si>
  <si>
    <t>Kameha Suites</t>
  </si>
  <si>
    <t>Jennifer Herzog</t>
  </si>
  <si>
    <t>Event Sales Manager</t>
  </si>
  <si>
    <t>jennifer.herzog@kamehasuite.de</t>
  </si>
  <si>
    <t xml:space="preserve">www.kamehasuite.de </t>
  </si>
  <si>
    <t>49 69 480037 32</t>
  </si>
  <si>
    <t>www.frankfurterbotschaft.de</t>
  </si>
  <si>
    <t>frankfurter botschaft</t>
  </si>
  <si>
    <t>Eventmanagement</t>
  </si>
  <si>
    <t>Julia Stanger</t>
  </si>
  <si>
    <t>49(0)69-15342522</t>
  </si>
  <si>
    <t>49(0)69-15344847</t>
  </si>
  <si>
    <t>js@frankfurterbotschaft.de</t>
  </si>
  <si>
    <t>Australien Wine Store</t>
  </si>
  <si>
    <t>Olaf Czirr</t>
  </si>
  <si>
    <t>49 (0) 6195 975117</t>
  </si>
  <si>
    <t>mail@australienwinestore.de</t>
  </si>
  <si>
    <t>Title</t>
  </si>
  <si>
    <t>Adina</t>
  </si>
  <si>
    <t>EVENT SUMMARY</t>
  </si>
  <si>
    <t>Name</t>
  </si>
  <si>
    <t>2017 Ambassador's Dinner</t>
  </si>
  <si>
    <t xml:space="preserve">Steigenberger Frankfurter Hof, Weissfrauenstrasse 8-10, 60311 Frankfurt am Main
60311 Frankfurt am Main
</t>
  </si>
  <si>
    <t>Tue 12 Sep 2017</t>
  </si>
  <si>
    <t xml:space="preserve">6.30pm- 10:30pm </t>
  </si>
  <si>
    <t>Host</t>
  </si>
  <si>
    <t>German Australian Business Council</t>
  </si>
  <si>
    <t>Partners</t>
  </si>
  <si>
    <t>Government of South Australia, Sonic Healthcare, Qantas Squire Patton Boggs, AHK</t>
  </si>
  <si>
    <t>EVENT SCHEDULE</t>
  </si>
  <si>
    <t>Logistics</t>
  </si>
  <si>
    <t>5:00PM</t>
  </si>
  <si>
    <t>Venue Check, Registration Set Up</t>
  </si>
  <si>
    <t>Jacqueline, Jarmila, Peirui</t>
  </si>
  <si>
    <t>Video, Banners, Tags, Welcome Bags</t>
  </si>
  <si>
    <t>6:00PM</t>
  </si>
  <si>
    <t xml:space="preserve">GABC Board Members &amp; Sponsors to arrive </t>
  </si>
  <si>
    <t>Guests Arrival &amp; Registration</t>
  </si>
  <si>
    <t>Drink Service to be ready</t>
  </si>
  <si>
    <t>Steigenberger</t>
  </si>
  <si>
    <t>6:15PM</t>
  </si>
  <si>
    <t>Photographer to arrive</t>
  </si>
  <si>
    <t>Jens Braune</t>
  </si>
  <si>
    <t>6:30PM</t>
  </si>
  <si>
    <t>EVENT COMMENCES</t>
  </si>
  <si>
    <t>Networking in Reception Area</t>
  </si>
  <si>
    <t>7:15PM</t>
  </si>
  <si>
    <t>Guests to move into main dining room</t>
  </si>
  <si>
    <t>7:30PM</t>
  </si>
  <si>
    <t>Welcome &amp; introductions</t>
  </si>
  <si>
    <t>GABC Chair Sabine Pittrof</t>
  </si>
  <si>
    <t>7:40PM</t>
  </si>
  <si>
    <t>Appetizers to be served</t>
  </si>
  <si>
    <t>Appetizers to be cleared</t>
  </si>
  <si>
    <t>8:00PM</t>
  </si>
  <si>
    <t>Introduction to Ambassador</t>
  </si>
  <si>
    <t>MC: Evangelos Kotsopoulos</t>
  </si>
  <si>
    <t xml:space="preserve">Keynote Address: Ambassador </t>
  </si>
  <si>
    <t>H.E. Lynette Wood</t>
  </si>
  <si>
    <t>8:15PM</t>
  </si>
  <si>
    <t>Mains to be served</t>
  </si>
  <si>
    <t>Mains to be cleared</t>
  </si>
  <si>
    <t>9:00PM</t>
  </si>
  <si>
    <t>Introduction to Minister of South Australia</t>
  </si>
  <si>
    <t>Speaker: Trade Minister of South Australia</t>
  </si>
  <si>
    <t>The Hon. Martin Hamilton-Smith</t>
  </si>
  <si>
    <t>9:10PM</t>
  </si>
  <si>
    <t>Introduction to Business Card Draw</t>
  </si>
  <si>
    <t>Remarks: Qantas</t>
  </si>
  <si>
    <t xml:space="preserve">Markus Svensson </t>
  </si>
  <si>
    <t>Business Card Draw 1</t>
  </si>
  <si>
    <t>Markus Svensson  + Ambassador</t>
  </si>
  <si>
    <t>1 Qantas ticket + 1 AHK Perth Ticket</t>
  </si>
  <si>
    <t>Business Card Draw 2</t>
  </si>
  <si>
    <t>Kristian Wolf + Consul-General</t>
  </si>
  <si>
    <t>9:20PM</t>
  </si>
  <si>
    <t>Closing Remarks &amp; Vote of Thanks</t>
  </si>
  <si>
    <t>Sabine Pittrof</t>
  </si>
  <si>
    <t>9:25PM</t>
  </si>
  <si>
    <t>Dessert &amp; Coffee</t>
  </si>
  <si>
    <t>10:00PM</t>
  </si>
  <si>
    <t>EVENT CONCLUDES</t>
  </si>
  <si>
    <t>EVENT SPECIFICATION</t>
  </si>
  <si>
    <t>Welcome</t>
  </si>
  <si>
    <t>Banners - GABC 20th Anniversary, Government of South Australia, Sonic, Qantas, Squire Patton Boggs</t>
  </si>
  <si>
    <t>Registration</t>
  </si>
  <si>
    <t>Name badges, Seating Plan, membership forms</t>
  </si>
  <si>
    <t>Table Set-up</t>
  </si>
  <si>
    <t>Menu Cards, Flowers</t>
  </si>
  <si>
    <t>AV</t>
  </si>
  <si>
    <t>Podium, Microphone, Rolling GABC 20th Anniversary Presentation</t>
  </si>
  <si>
    <t>Speaker Gifts</t>
  </si>
  <si>
    <t>Bethmanchen for Lynette Wood, Martin Hamilton-Smith</t>
  </si>
  <si>
    <t>Guest Gifts</t>
  </si>
  <si>
    <t>Gift Bags: GABC Brochure, AP Conf Brochure, South Australia + Food Suppliers, Squire Patton Boggs
GABC Lapel Pin to be put on plates on table</t>
  </si>
  <si>
    <t>Key Contacts</t>
  </si>
  <si>
    <t>GABC</t>
  </si>
  <si>
    <t>49 152 093 11062</t>
  </si>
  <si>
    <t>Jarmila Zaricka</t>
  </si>
  <si>
    <t>49 173 9919 749</t>
  </si>
  <si>
    <t>Peirui Tan</t>
  </si>
  <si>
    <t>49 1515 165 1873</t>
  </si>
  <si>
    <t>49 178 363 0458</t>
  </si>
  <si>
    <t>Julia Degenhardt</t>
  </si>
  <si>
    <t>Steigenberger Frankfurter</t>
  </si>
  <si>
    <t xml:space="preserve">49 69 215 156 </t>
  </si>
  <si>
    <t>Gifts</t>
  </si>
  <si>
    <t>https://www.adinahotels.com/de/</t>
  </si>
  <si>
    <t>Villa Merton</t>
  </si>
  <si>
    <t>49 (0) 69 - 71915732</t>
  </si>
  <si>
    <t>www.restaurant-villa-merton.de</t>
  </si>
  <si>
    <t>Kerstin Hesse</t>
  </si>
  <si>
    <t xml:space="preserve">info@restaurant-villa-merton.de </t>
  </si>
  <si>
    <t>Reservations &amp; Events</t>
  </si>
  <si>
    <t xml:space="preserve"> </t>
  </si>
  <si>
    <t>Steigenberger Frankfurter Hof</t>
  </si>
  <si>
    <t>18:30 - 23:00</t>
  </si>
  <si>
    <t>20 Years GABC/G20 Feedback/Australia-EU free Tarde Agreement</t>
  </si>
  <si>
    <t>Actuals</t>
  </si>
  <si>
    <t>Venue Hire incl. cleaning - 1</t>
  </si>
  <si>
    <t>Venue Hire incl. cleaning - 2</t>
  </si>
  <si>
    <t>Security Staff</t>
  </si>
  <si>
    <t>incl. VAT</t>
  </si>
  <si>
    <t>Gedeck</t>
  </si>
  <si>
    <t>Entree</t>
  </si>
  <si>
    <t>Main1</t>
  </si>
  <si>
    <t>Main2</t>
  </si>
  <si>
    <t>Main3</t>
  </si>
  <si>
    <t>Dessert</t>
  </si>
  <si>
    <t>Pre dinner drinks</t>
  </si>
  <si>
    <t>sekt, beer, soft</t>
  </si>
  <si>
    <t>Wine cost per person (1/2 bottle)</t>
  </si>
  <si>
    <t>Other Beverages</t>
  </si>
  <si>
    <t>Water</t>
  </si>
  <si>
    <t>Beer</t>
  </si>
  <si>
    <t>Alcohol Free</t>
  </si>
  <si>
    <t>Cafe,….</t>
  </si>
  <si>
    <t>Menue Cards</t>
  </si>
  <si>
    <t>Table Decorations</t>
  </si>
  <si>
    <t>Tip</t>
  </si>
  <si>
    <t xml:space="preserve">Total </t>
  </si>
  <si>
    <t>average</t>
  </si>
  <si>
    <t>Flowers</t>
  </si>
  <si>
    <t>Audio / Visual</t>
  </si>
  <si>
    <t>Entertainment</t>
  </si>
  <si>
    <t>Program production / printing</t>
  </si>
  <si>
    <t>Present Ambassador</t>
  </si>
  <si>
    <t>Present Guest Speaker</t>
  </si>
  <si>
    <t>Travel Expenses Guest Speaker</t>
  </si>
  <si>
    <t>Total Others</t>
  </si>
  <si>
    <t>INCOME</t>
  </si>
  <si>
    <t>Participants</t>
  </si>
  <si>
    <t>Members</t>
  </si>
  <si>
    <t>Non-Members</t>
  </si>
  <si>
    <t>Sponsor Seats</t>
  </si>
  <si>
    <t>Free</t>
  </si>
  <si>
    <t>(Ambassador, Consul, Minister, 2x Organiser, 
Office, 2 x ex Presidents)</t>
  </si>
  <si>
    <t>Sponsor 1</t>
  </si>
  <si>
    <t>SHC</t>
  </si>
  <si>
    <t>Includes 10 seats + logo on invite + banner</t>
  </si>
  <si>
    <t>Sponsor 2</t>
  </si>
  <si>
    <t>Gov. SA</t>
  </si>
  <si>
    <t>Sponsor 3</t>
  </si>
  <si>
    <t>Squire Patton Boggs</t>
  </si>
  <si>
    <t>Includes 5 seats + banner</t>
  </si>
  <si>
    <t>Sponsor 4</t>
  </si>
  <si>
    <t>Qantas</t>
  </si>
  <si>
    <t>Sponsor 5</t>
  </si>
  <si>
    <t>AHK Sydney</t>
  </si>
  <si>
    <t>just 2 tickets</t>
  </si>
  <si>
    <t>Total INCOME</t>
  </si>
  <si>
    <t>Cost for GABC</t>
  </si>
  <si>
    <t>Budget GABC</t>
  </si>
  <si>
    <t xml:space="preserve">Event Manager </t>
  </si>
  <si>
    <t>julia.degenhardt@frankfurter-hof.steigenberger.de</t>
  </si>
  <si>
    <t>Villa Kennedy</t>
  </si>
  <si>
    <t>Dennis Niemeyer</t>
  </si>
  <si>
    <t>dniemeyer@roccofortehotels.com</t>
  </si>
  <si>
    <t>Junior Meetings &amp; Events Sales Manager</t>
  </si>
  <si>
    <t>49 69 717 121 424</t>
  </si>
  <si>
    <t>http://catering.herkert-frankfurt.de/</t>
  </si>
  <si>
    <t>https://www.roccofortehotels.com/hotels-and-resorts/villa-kennedy/</t>
  </si>
  <si>
    <t>www.steigenberger.com/frankfurter_hof</t>
  </si>
  <si>
    <t>foto@jens-braune.de</t>
  </si>
  <si>
    <t>Jens Braune del Angel</t>
  </si>
  <si>
    <t>49 69 49 08 4529</t>
  </si>
  <si>
    <t>www.jens-braune.de</t>
  </si>
  <si>
    <t>www.australienwinestore.de</t>
  </si>
  <si>
    <t>Jens Braune Photography</t>
  </si>
  <si>
    <t>Main Nizza</t>
  </si>
  <si>
    <t xml:space="preserve">Barbara Greis </t>
  </si>
  <si>
    <t>bankett@mainnizza.de</t>
  </si>
  <si>
    <t>0 69 / 2 99 20 75 -14</t>
  </si>
  <si>
    <t>Banquet Manager</t>
  </si>
  <si>
    <t>www.mainnizza.de</t>
  </si>
  <si>
    <t>Mantis Roofgarten</t>
  </si>
  <si>
    <t>Ann-Katrin Worgull</t>
  </si>
  <si>
    <t>Sales Manager Event</t>
  </si>
  <si>
    <t>069 - 21 99 86 27</t>
  </si>
  <si>
    <t>www.mantis-ffm.de</t>
  </si>
  <si>
    <t>info@mantis-ffm.de</t>
  </si>
  <si>
    <t>Melanie Pühl</t>
  </si>
  <si>
    <t>Capri by Fraser</t>
  </si>
  <si>
    <t xml:space="preserve">Sin-Han Thiede </t>
  </si>
  <si>
    <t xml:space="preserve">Director of Sales &amp; Marketing </t>
  </si>
  <si>
    <t>Venue/Hotel</t>
  </si>
  <si>
    <t xml:space="preserve">49 (0)69 1338877 5106 </t>
  </si>
  <si>
    <t>49 (0)171 99330 24</t>
  </si>
  <si>
    <t xml:space="preserve">sinhan.thiede@capribyfraser.com </t>
  </si>
  <si>
    <t>Timeline</t>
  </si>
  <si>
    <t>No</t>
  </si>
  <si>
    <t>Before Event</t>
  </si>
  <si>
    <t>During Event</t>
  </si>
  <si>
    <t>After Event</t>
  </si>
  <si>
    <t>GABC Board Member, GABC Treasurer</t>
  </si>
  <si>
    <t>Develop event topic, concept &amp; budget with sponsor/speaker</t>
  </si>
  <si>
    <t>GABC Board Member, GABC Event Support</t>
  </si>
  <si>
    <t>GABC Board Member</t>
  </si>
  <si>
    <t>Develop Event Invite with sponsor/speaker</t>
  </si>
  <si>
    <t>GABC Office</t>
  </si>
  <si>
    <t>GABC Office, GABC Treasurer</t>
  </si>
  <si>
    <t>Track registrations, payments &amp; invoices</t>
  </si>
  <si>
    <t>Develop Run Sheet</t>
  </si>
  <si>
    <t>Get Gifts</t>
  </si>
  <si>
    <t>GABC Event Support</t>
  </si>
  <si>
    <t>Prepare &amp; print out name tags</t>
  </si>
  <si>
    <t>Assess possible venues, caterers</t>
  </si>
  <si>
    <t>Manage registrations</t>
  </si>
  <si>
    <t>Ensure smooth delivery of event</t>
  </si>
  <si>
    <t>Take photos</t>
  </si>
  <si>
    <t>Arrive at venue to do set-up</t>
  </si>
  <si>
    <t>Close books on event</t>
  </si>
  <si>
    <t>Follow up on outstanding payments from registrations</t>
  </si>
  <si>
    <t>Follow up on invoices from venue, caterer etc</t>
  </si>
  <si>
    <t>2 months prior</t>
  </si>
  <si>
    <t>Confirm with venue, caterer</t>
  </si>
  <si>
    <t>1 - 3 hours prior</t>
  </si>
  <si>
    <t>30 mins prior</t>
  </si>
  <si>
    <t>during event</t>
  </si>
  <si>
    <t>1 day prior</t>
  </si>
  <si>
    <t>GABC Office, GABC Event Support</t>
  </si>
  <si>
    <t>2 days prior</t>
  </si>
  <si>
    <t>3 days prior</t>
  </si>
  <si>
    <t>On-going</t>
  </si>
  <si>
    <t>6 weeks prior</t>
  </si>
  <si>
    <t>3 months prior</t>
  </si>
  <si>
    <t>1 - 3 days after</t>
  </si>
  <si>
    <t>1 month after</t>
  </si>
  <si>
    <t>Up to day of event</t>
  </si>
  <si>
    <t>Goose Gourmet</t>
  </si>
  <si>
    <t>Gökhan Kaba</t>
  </si>
  <si>
    <t>Geschäftsführer</t>
  </si>
  <si>
    <t>0151 40 444 298</t>
  </si>
  <si>
    <t>g.kaba@goosegourmet.de</t>
  </si>
  <si>
    <t>http://www.goosegourmet.de/</t>
  </si>
  <si>
    <t>Katharina Eckardt</t>
  </si>
  <si>
    <t>General Manager, Frankfurt</t>
  </si>
  <si>
    <t>49 172 3952230</t>
  </si>
  <si>
    <t>49 69 247474 550</t>
  </si>
  <si>
    <t>keckardt@adina.eu</t>
  </si>
  <si>
    <t>Update website</t>
  </si>
  <si>
    <t>Send out "Save the date"</t>
  </si>
  <si>
    <t>Send out Event Invite/update website</t>
  </si>
  <si>
    <t>Write-up of event/update website</t>
  </si>
  <si>
    <t>Prepare Events calendar</t>
  </si>
  <si>
    <t>December</t>
  </si>
  <si>
    <t>GABC Board</t>
  </si>
  <si>
    <t>Sign contracts with caterer, wine, photograher,...</t>
  </si>
  <si>
    <t>EXAMPLE</t>
  </si>
  <si>
    <t>Event Partners</t>
  </si>
  <si>
    <t>Frankfurt</t>
  </si>
  <si>
    <t>Berlin</t>
  </si>
  <si>
    <t>Munich</t>
  </si>
  <si>
    <t>Aveato</t>
  </si>
  <si>
    <t>otter@aveato.de</t>
  </si>
  <si>
    <t>+49 30 63960400</t>
  </si>
  <si>
    <t>+49 30 229084250</t>
  </si>
  <si>
    <t>https://www.aveato.de/</t>
  </si>
  <si>
    <t>Mitton International Wines</t>
  </si>
  <si>
    <t>+49 30 24045919</t>
  </si>
  <si>
    <t>+49 30 24723120</t>
  </si>
  <si>
    <t>admin@mittonwines.com</t>
  </si>
  <si>
    <t>Spatenhaus</t>
  </si>
  <si>
    <t>Münchner Stub'n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</si>
</sst>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i/>
      <sz val="11"/>
      <name val="Calibri"/>
      <family val="2"/>
      <scheme val="minor"/>
    </font>
    <font>
      <sz val="2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66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/>
  </cellStyleXfs>
  <cellXfs count="179">
    <xf numFmtId="0" fontId="0" fillId="0" borderId="0" xfId="0"/>
    <xf numFmtId="0" fontId="0" fillId="0" borderId="1" xfId="0" applyBorder="1"/>
    <xf numFmtId="0" fontId="2" fillId="0" borderId="1" xfId="1" applyBorder="1"/>
    <xf numFmtId="0" fontId="1" fillId="0" borderId="0" xfId="0" applyFont="1"/>
    <xf numFmtId="0" fontId="1" fillId="4" borderId="1" xfId="0" applyFont="1" applyFill="1" applyBorder="1"/>
    <xf numFmtId="0" fontId="0" fillId="0" borderId="1" xfId="0" applyBorder="1" applyAlignment="1">
      <alignment wrapText="1"/>
    </xf>
    <xf numFmtId="0" fontId="6" fillId="0" borderId="0" xfId="3" applyFont="1" applyAlignment="1">
      <alignment vertical="top" wrapText="1"/>
    </xf>
    <xf numFmtId="0" fontId="7" fillId="0" borderId="0" xfId="3" applyFont="1" applyAlignment="1">
      <alignment horizontal="right" vertical="top" wrapText="1"/>
    </xf>
    <xf numFmtId="0" fontId="7" fillId="0" borderId="0" xfId="3" applyFont="1" applyAlignment="1">
      <alignment vertical="top" wrapText="1"/>
    </xf>
    <xf numFmtId="0" fontId="6" fillId="0" borderId="5" xfId="3" applyFont="1" applyBorder="1" applyAlignment="1">
      <alignment vertical="top" wrapText="1"/>
    </xf>
    <xf numFmtId="0" fontId="6" fillId="0" borderId="7" xfId="3" applyFont="1" applyBorder="1" applyAlignment="1">
      <alignment vertical="top" wrapText="1"/>
    </xf>
    <xf numFmtId="0" fontId="6" fillId="0" borderId="0" xfId="3" applyFont="1" applyBorder="1" applyAlignment="1">
      <alignment vertical="top" wrapText="1"/>
    </xf>
    <xf numFmtId="0" fontId="7" fillId="0" borderId="0" xfId="3" applyFont="1" applyBorder="1" applyAlignment="1">
      <alignment horizontal="right" vertical="top" wrapText="1"/>
    </xf>
    <xf numFmtId="0" fontId="7" fillId="0" borderId="0" xfId="3" applyFont="1" applyBorder="1" applyAlignment="1">
      <alignment vertical="top" wrapText="1"/>
    </xf>
    <xf numFmtId="0" fontId="6" fillId="0" borderId="1" xfId="3" applyFont="1" applyBorder="1" applyAlignment="1">
      <alignment horizontal="left" vertical="top" wrapText="1"/>
    </xf>
    <xf numFmtId="0" fontId="6" fillId="0" borderId="6" xfId="3" applyFont="1" applyBorder="1" applyAlignment="1">
      <alignment horizontal="left" vertical="top" wrapText="1"/>
    </xf>
    <xf numFmtId="0" fontId="7" fillId="0" borderId="1" xfId="3" applyFont="1" applyFill="1" applyBorder="1" applyAlignment="1">
      <alignment horizontal="left" vertical="top" wrapText="1"/>
    </xf>
    <xf numFmtId="0" fontId="7" fillId="0" borderId="1" xfId="3" applyFont="1" applyBorder="1" applyAlignment="1">
      <alignment horizontal="left" vertical="top" wrapText="1"/>
    </xf>
    <xf numFmtId="0" fontId="7" fillId="0" borderId="6" xfId="3" applyFont="1" applyBorder="1" applyAlignment="1">
      <alignment vertical="top" wrapText="1"/>
    </xf>
    <xf numFmtId="0" fontId="7" fillId="0" borderId="6" xfId="3" applyFont="1" applyBorder="1" applyAlignment="1">
      <alignment horizontal="left" vertical="top" wrapText="1"/>
    </xf>
    <xf numFmtId="0" fontId="7" fillId="0" borderId="5" xfId="3" applyFont="1" applyBorder="1" applyAlignment="1">
      <alignment vertical="top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8" xfId="3" applyFont="1" applyFill="1" applyBorder="1" applyAlignment="1">
      <alignment horizontal="left" vertical="top" wrapText="1"/>
    </xf>
    <xf numFmtId="0" fontId="7" fillId="0" borderId="8" xfId="3" applyFont="1" applyBorder="1" applyAlignment="1">
      <alignment horizontal="left" vertical="top" wrapText="1"/>
    </xf>
    <xf numFmtId="0" fontId="7" fillId="0" borderId="9" xfId="3" applyFont="1" applyBorder="1" applyAlignment="1">
      <alignment horizontal="left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Alignment="1">
      <alignment horizontal="left" vertical="top" wrapText="1"/>
    </xf>
    <xf numFmtId="0" fontId="6" fillId="0" borderId="13" xfId="3" applyFont="1" applyBorder="1" applyAlignment="1">
      <alignment vertical="top" wrapText="1"/>
    </xf>
    <xf numFmtId="0" fontId="7" fillId="0" borderId="14" xfId="3" applyFont="1" applyFill="1" applyBorder="1" applyAlignment="1">
      <alignment horizontal="left" vertical="top" wrapText="1"/>
    </xf>
    <xf numFmtId="0" fontId="7" fillId="0" borderId="15" xfId="3" applyFont="1" applyFill="1" applyBorder="1" applyAlignment="1">
      <alignment horizontal="left" vertical="top" wrapText="1"/>
    </xf>
    <xf numFmtId="0" fontId="7" fillId="0" borderId="16" xfId="3" applyFont="1" applyFill="1" applyBorder="1" applyAlignment="1">
      <alignment horizontal="left" vertical="top" wrapText="1"/>
    </xf>
    <xf numFmtId="0" fontId="6" fillId="0" borderId="2" xfId="3" applyFont="1" applyBorder="1" applyAlignment="1">
      <alignment vertical="top" wrapText="1"/>
    </xf>
    <xf numFmtId="0" fontId="7" fillId="0" borderId="3" xfId="3" applyFont="1" applyFill="1" applyBorder="1" applyAlignment="1">
      <alignment horizontal="left" vertical="top" wrapText="1"/>
    </xf>
    <xf numFmtId="0" fontId="7" fillId="0" borderId="4" xfId="3" applyFont="1" applyFill="1" applyBorder="1" applyAlignment="1">
      <alignment horizontal="left" vertical="top" wrapText="1"/>
    </xf>
    <xf numFmtId="0" fontId="7" fillId="0" borderId="6" xfId="3" applyFont="1" applyFill="1" applyBorder="1" applyAlignment="1">
      <alignment horizontal="left" vertical="top" wrapText="1"/>
    </xf>
    <xf numFmtId="0" fontId="7" fillId="0" borderId="8" xfId="3" applyFont="1" applyFill="1" applyBorder="1" applyAlignment="1">
      <alignment horizontal="left" vertical="top" wrapText="1"/>
    </xf>
    <xf numFmtId="0" fontId="7" fillId="0" borderId="9" xfId="3" applyFont="1" applyFill="1" applyBorder="1" applyAlignment="1">
      <alignment horizontal="left" vertical="top" wrapText="1"/>
    </xf>
    <xf numFmtId="15" fontId="7" fillId="0" borderId="0" xfId="3" applyNumberFormat="1" applyFont="1" applyFill="1" applyAlignment="1">
      <alignment horizontal="right" vertical="top" wrapText="1"/>
    </xf>
    <xf numFmtId="0" fontId="7" fillId="0" borderId="0" xfId="3" applyFont="1" applyAlignment="1">
      <alignment horizontal="center" vertical="top" wrapText="1"/>
    </xf>
    <xf numFmtId="0" fontId="8" fillId="0" borderId="0" xfId="3" applyFont="1"/>
    <xf numFmtId="49" fontId="8" fillId="0" borderId="0" xfId="3" applyNumberFormat="1" applyFont="1" applyAlignment="1">
      <alignment horizontal="left"/>
    </xf>
    <xf numFmtId="0" fontId="5" fillId="0" borderId="0" xfId="3"/>
    <xf numFmtId="0" fontId="5" fillId="0" borderId="0" xfId="3" applyAlignment="1">
      <alignment horizontal="center" vertical="center"/>
    </xf>
    <xf numFmtId="0" fontId="4" fillId="0" borderId="0" xfId="3" applyFont="1"/>
    <xf numFmtId="0" fontId="5" fillId="3" borderId="0" xfId="3" applyFill="1" applyAlignment="1">
      <alignment horizontal="right"/>
    </xf>
    <xf numFmtId="14" fontId="5" fillId="3" borderId="0" xfId="3" applyNumberFormat="1" applyFill="1" applyAlignment="1">
      <alignment horizontal="right"/>
    </xf>
    <xf numFmtId="0" fontId="3" fillId="3" borderId="0" xfId="3" applyFont="1" applyFill="1" applyAlignment="1">
      <alignment horizontal="right"/>
    </xf>
    <xf numFmtId="0" fontId="5" fillId="0" borderId="0" xfId="3" applyAlignment="1">
      <alignment horizontal="right"/>
    </xf>
    <xf numFmtId="0" fontId="5" fillId="3" borderId="0" xfId="3" applyFill="1" applyAlignment="1">
      <alignment horizontal="left" vertical="top"/>
    </xf>
    <xf numFmtId="0" fontId="5" fillId="3" borderId="0" xfId="3" applyFill="1"/>
    <xf numFmtId="14" fontId="3" fillId="3" borderId="0" xfId="3" applyNumberFormat="1" applyFont="1" applyFill="1" applyAlignment="1">
      <alignment horizontal="right"/>
    </xf>
    <xf numFmtId="0" fontId="5" fillId="0" borderId="0" xfId="3" applyBorder="1" applyAlignment="1">
      <alignment horizontal="center" vertical="center"/>
    </xf>
    <xf numFmtId="0" fontId="5" fillId="0" borderId="0" xfId="3" applyBorder="1"/>
    <xf numFmtId="0" fontId="5" fillId="2" borderId="0" xfId="3" applyFill="1" applyBorder="1"/>
    <xf numFmtId="0" fontId="5" fillId="3" borderId="0" xfId="3" applyFill="1" applyBorder="1"/>
    <xf numFmtId="0" fontId="4" fillId="0" borderId="20" xfId="3" applyFont="1" applyBorder="1"/>
    <xf numFmtId="0" fontId="5" fillId="0" borderId="21" xfId="3" applyBorder="1" applyAlignment="1">
      <alignment horizontal="right"/>
    </xf>
    <xf numFmtId="0" fontId="5" fillId="0" borderId="21" xfId="3" applyBorder="1"/>
    <xf numFmtId="0" fontId="5" fillId="0" borderId="22" xfId="3" applyBorder="1" applyAlignment="1">
      <alignment horizontal="center" vertical="center"/>
    </xf>
    <xf numFmtId="0" fontId="5" fillId="0" borderId="23" xfId="3" applyBorder="1" applyAlignment="1">
      <alignment horizontal="center" vertical="center"/>
    </xf>
    <xf numFmtId="0" fontId="5" fillId="0" borderId="24" xfId="3" applyBorder="1" applyAlignment="1">
      <alignment horizontal="center" vertical="center"/>
    </xf>
    <xf numFmtId="0" fontId="4" fillId="0" borderId="25" xfId="3" applyFont="1" applyBorder="1"/>
    <xf numFmtId="0" fontId="5" fillId="0" borderId="0" xfId="3" applyBorder="1" applyAlignment="1">
      <alignment horizontal="right"/>
    </xf>
    <xf numFmtId="0" fontId="5" fillId="0" borderId="26" xfId="3" applyBorder="1" applyAlignment="1">
      <alignment horizontal="center" vertical="center"/>
    </xf>
    <xf numFmtId="0" fontId="5" fillId="0" borderId="27" xfId="3" applyBorder="1"/>
    <xf numFmtId="0" fontId="5" fillId="0" borderId="28" xfId="3" applyBorder="1"/>
    <xf numFmtId="164" fontId="5" fillId="0" borderId="0" xfId="3" applyNumberFormat="1" applyBorder="1" applyAlignment="1">
      <alignment horizontal="right"/>
    </xf>
    <xf numFmtId="164" fontId="5" fillId="0" borderId="0" xfId="3" applyNumberFormat="1" applyBorder="1"/>
    <xf numFmtId="0" fontId="5" fillId="0" borderId="5" xfId="3" applyFill="1" applyBorder="1" applyAlignment="1">
      <alignment horizontal="center" vertical="center"/>
    </xf>
    <xf numFmtId="2" fontId="5" fillId="0" borderId="1" xfId="3" applyNumberFormat="1" applyFill="1" applyBorder="1"/>
    <xf numFmtId="2" fontId="5" fillId="0" borderId="6" xfId="3" applyNumberFormat="1" applyFill="1" applyBorder="1"/>
    <xf numFmtId="0" fontId="3" fillId="0" borderId="0" xfId="3" applyFont="1" applyBorder="1"/>
    <xf numFmtId="0" fontId="4" fillId="5" borderId="25" xfId="3" applyFont="1" applyFill="1" applyBorder="1"/>
    <xf numFmtId="164" fontId="5" fillId="5" borderId="0" xfId="3" applyNumberFormat="1" applyFill="1" applyBorder="1" applyAlignment="1">
      <alignment horizontal="right"/>
    </xf>
    <xf numFmtId="0" fontId="5" fillId="5" borderId="0" xfId="3" applyFill="1" applyBorder="1"/>
    <xf numFmtId="164" fontId="5" fillId="5" borderId="0" xfId="3" applyNumberFormat="1" applyFill="1" applyBorder="1"/>
    <xf numFmtId="0" fontId="3" fillId="5" borderId="0" xfId="3" applyFont="1" applyFill="1" applyBorder="1"/>
    <xf numFmtId="0" fontId="5" fillId="5" borderId="5" xfId="3" applyFill="1" applyBorder="1" applyAlignment="1">
      <alignment horizontal="center" vertical="center"/>
    </xf>
    <xf numFmtId="2" fontId="5" fillId="5" borderId="1" xfId="3" applyNumberFormat="1" applyFill="1" applyBorder="1"/>
    <xf numFmtId="2" fontId="5" fillId="5" borderId="6" xfId="3" applyNumberFormat="1" applyFill="1" applyBorder="1"/>
    <xf numFmtId="0" fontId="5" fillId="2" borderId="5" xfId="3" applyFill="1" applyBorder="1" applyAlignment="1">
      <alignment horizontal="center" vertical="center"/>
    </xf>
    <xf numFmtId="2" fontId="5" fillId="2" borderId="1" xfId="3" applyNumberFormat="1" applyFill="1" applyBorder="1"/>
    <xf numFmtId="2" fontId="5" fillId="2" borderId="6" xfId="3" applyNumberFormat="1" applyFill="1" applyBorder="1"/>
    <xf numFmtId="0" fontId="4" fillId="0" borderId="25" xfId="3" applyFont="1" applyBorder="1" applyAlignment="1">
      <alignment horizontal="right"/>
    </xf>
    <xf numFmtId="164" fontId="3" fillId="0" borderId="0" xfId="3" applyNumberFormat="1" applyFont="1" applyBorder="1"/>
    <xf numFmtId="0" fontId="3" fillId="0" borderId="0" xfId="3" applyFont="1" applyFill="1" applyBorder="1"/>
    <xf numFmtId="0" fontId="4" fillId="2" borderId="25" xfId="3" applyFont="1" applyFill="1" applyBorder="1"/>
    <xf numFmtId="0" fontId="5" fillId="0" borderId="1" xfId="3" applyFill="1" applyBorder="1"/>
    <xf numFmtId="0" fontId="4" fillId="6" borderId="25" xfId="3" applyFont="1" applyFill="1" applyBorder="1"/>
    <xf numFmtId="0" fontId="5" fillId="6" borderId="0" xfId="3" applyFill="1" applyBorder="1" applyAlignment="1">
      <alignment horizontal="right"/>
    </xf>
    <xf numFmtId="0" fontId="5" fillId="6" borderId="0" xfId="3" applyFill="1" applyBorder="1"/>
    <xf numFmtId="0" fontId="5" fillId="6" borderId="5" xfId="3" applyFill="1" applyBorder="1" applyAlignment="1">
      <alignment horizontal="center" vertical="center"/>
    </xf>
    <xf numFmtId="2" fontId="3" fillId="6" borderId="1" xfId="3" applyNumberFormat="1" applyFont="1" applyFill="1" applyBorder="1"/>
    <xf numFmtId="2" fontId="5" fillId="6" borderId="1" xfId="3" applyNumberFormat="1" applyFill="1" applyBorder="1"/>
    <xf numFmtId="2" fontId="5" fillId="6" borderId="6" xfId="3" applyNumberFormat="1" applyFill="1" applyBorder="1"/>
    <xf numFmtId="0" fontId="3" fillId="0" borderId="0" xfId="3" applyFont="1"/>
    <xf numFmtId="0" fontId="5" fillId="3" borderId="5" xfId="3" applyFill="1" applyBorder="1" applyAlignment="1">
      <alignment horizontal="center" vertical="center"/>
    </xf>
    <xf numFmtId="2" fontId="3" fillId="3" borderId="1" xfId="3" applyNumberFormat="1" applyFont="1" applyFill="1" applyBorder="1"/>
    <xf numFmtId="2" fontId="5" fillId="3" borderId="1" xfId="3" applyNumberFormat="1" applyFill="1" applyBorder="1"/>
    <xf numFmtId="2" fontId="5" fillId="3" borderId="6" xfId="3" applyNumberFormat="1" applyFill="1" applyBorder="1"/>
    <xf numFmtId="2" fontId="3" fillId="0" borderId="0" xfId="3" applyNumberFormat="1" applyFont="1" applyAlignment="1">
      <alignment horizontal="center" vertical="center"/>
    </xf>
    <xf numFmtId="2" fontId="3" fillId="0" borderId="1" xfId="3" applyNumberFormat="1" applyFont="1" applyFill="1" applyBorder="1"/>
    <xf numFmtId="0" fontId="5" fillId="0" borderId="6" xfId="3" applyFill="1" applyBorder="1"/>
    <xf numFmtId="0" fontId="4" fillId="6" borderId="5" xfId="3" applyFont="1" applyFill="1" applyBorder="1" applyAlignment="1">
      <alignment horizontal="center" vertical="center"/>
    </xf>
    <xf numFmtId="2" fontId="4" fillId="6" borderId="1" xfId="3" applyNumberFormat="1" applyFont="1" applyFill="1" applyBorder="1"/>
    <xf numFmtId="2" fontId="4" fillId="6" borderId="6" xfId="3" applyNumberFormat="1" applyFont="1" applyFill="1" applyBorder="1"/>
    <xf numFmtId="2" fontId="5" fillId="0" borderId="0" xfId="3" applyNumberFormat="1"/>
    <xf numFmtId="0" fontId="5" fillId="0" borderId="5" xfId="3" applyBorder="1" applyAlignment="1">
      <alignment horizontal="center" vertical="center"/>
    </xf>
    <xf numFmtId="0" fontId="5" fillId="0" borderId="1" xfId="3" applyBorder="1"/>
    <xf numFmtId="0" fontId="5" fillId="0" borderId="6" xfId="3" applyBorder="1"/>
    <xf numFmtId="0" fontId="4" fillId="6" borderId="29" xfId="3" applyFont="1" applyFill="1" applyBorder="1"/>
    <xf numFmtId="0" fontId="5" fillId="6" borderId="30" xfId="3" applyFill="1" applyBorder="1" applyAlignment="1">
      <alignment horizontal="right"/>
    </xf>
    <xf numFmtId="0" fontId="5" fillId="6" borderId="30" xfId="3" applyFill="1" applyBorder="1"/>
    <xf numFmtId="164" fontId="3" fillId="6" borderId="30" xfId="3" applyNumberFormat="1" applyFont="1" applyFill="1" applyBorder="1"/>
    <xf numFmtId="0" fontId="5" fillId="6" borderId="7" xfId="3" applyFill="1" applyBorder="1" applyAlignment="1">
      <alignment horizontal="center" vertical="center"/>
    </xf>
    <xf numFmtId="2" fontId="3" fillId="6" borderId="8" xfId="3" applyNumberFormat="1" applyFont="1" applyFill="1" applyBorder="1"/>
    <xf numFmtId="2" fontId="4" fillId="6" borderId="8" xfId="3" applyNumberFormat="1" applyFont="1" applyFill="1" applyBorder="1"/>
    <xf numFmtId="2" fontId="4" fillId="6" borderId="9" xfId="3" applyNumberFormat="1" applyFont="1" applyFill="1" applyBorder="1"/>
    <xf numFmtId="0" fontId="4" fillId="0" borderId="31" xfId="3" applyFont="1" applyBorder="1"/>
    <xf numFmtId="0" fontId="5" fillId="0" borderId="32" xfId="3" applyBorder="1" applyAlignment="1">
      <alignment horizontal="right"/>
    </xf>
    <xf numFmtId="0" fontId="5" fillId="0" borderId="32" xfId="3" applyBorder="1"/>
    <xf numFmtId="0" fontId="5" fillId="0" borderId="32" xfId="3" applyBorder="1" applyAlignment="1">
      <alignment horizontal="center" vertical="center"/>
    </xf>
    <xf numFmtId="0" fontId="5" fillId="0" borderId="33" xfId="3" applyBorder="1"/>
    <xf numFmtId="0" fontId="5" fillId="0" borderId="34" xfId="3" applyBorder="1"/>
    <xf numFmtId="0" fontId="5" fillId="0" borderId="1" xfId="3" applyBorder="1" applyAlignment="1">
      <alignment horizontal="center" vertical="center"/>
    </xf>
    <xf numFmtId="0" fontId="5" fillId="2" borderId="1" xfId="3" applyFill="1" applyBorder="1"/>
    <xf numFmtId="0" fontId="5" fillId="0" borderId="0" xfId="3" applyBorder="1" applyAlignment="1">
      <alignment horizontal="right" vertical="top"/>
    </xf>
    <xf numFmtId="0" fontId="3" fillId="0" borderId="0" xfId="3" applyFont="1" applyBorder="1" applyAlignment="1">
      <alignment vertical="top" wrapText="1"/>
    </xf>
    <xf numFmtId="0" fontId="5" fillId="0" borderId="1" xfId="3" applyBorder="1" applyAlignment="1">
      <alignment horizontal="right" vertical="center"/>
    </xf>
    <xf numFmtId="0" fontId="4" fillId="3" borderId="25" xfId="3" applyFont="1" applyFill="1" applyBorder="1"/>
    <xf numFmtId="0" fontId="3" fillId="3" borderId="0" xfId="3" applyFont="1" applyFill="1" applyBorder="1" applyAlignment="1">
      <alignment horizontal="left" vertical="top"/>
    </xf>
    <xf numFmtId="0" fontId="5" fillId="3" borderId="0" xfId="3" applyFill="1" applyBorder="1" applyAlignment="1"/>
    <xf numFmtId="0" fontId="5" fillId="3" borderId="0" xfId="3" applyFill="1" applyBorder="1" applyAlignment="1">
      <alignment horizontal="left" vertical="top"/>
    </xf>
    <xf numFmtId="0" fontId="5" fillId="2" borderId="0" xfId="3" applyFill="1" applyBorder="1" applyAlignment="1"/>
    <xf numFmtId="0" fontId="3" fillId="3" borderId="0" xfId="3" applyFont="1" applyFill="1" applyBorder="1" applyAlignment="1">
      <alignment horizontal="left"/>
    </xf>
    <xf numFmtId="0" fontId="3" fillId="2" borderId="0" xfId="3" applyFont="1" applyFill="1" applyBorder="1"/>
    <xf numFmtId="0" fontId="3" fillId="3" borderId="0" xfId="3" applyFont="1" applyFill="1" applyBorder="1"/>
    <xf numFmtId="0" fontId="4" fillId="3" borderId="29" xfId="3" applyFont="1" applyFill="1" applyBorder="1"/>
    <xf numFmtId="0" fontId="5" fillId="0" borderId="30" xfId="3" applyBorder="1" applyAlignment="1">
      <alignment horizontal="right"/>
    </xf>
    <xf numFmtId="0" fontId="5" fillId="0" borderId="30" xfId="3" applyBorder="1"/>
    <xf numFmtId="0" fontId="5" fillId="3" borderId="8" xfId="3" applyFill="1" applyBorder="1" applyAlignment="1">
      <alignment horizontal="center" vertical="center"/>
    </xf>
    <xf numFmtId="0" fontId="5" fillId="3" borderId="8" xfId="3" applyFill="1" applyBorder="1"/>
    <xf numFmtId="0" fontId="5" fillId="3" borderId="9" xfId="3" applyFill="1" applyBorder="1"/>
    <xf numFmtId="0" fontId="4" fillId="3" borderId="31" xfId="3" applyFont="1" applyFill="1" applyBorder="1"/>
    <xf numFmtId="0" fontId="5" fillId="0" borderId="32" xfId="3" applyFill="1" applyBorder="1" applyAlignment="1">
      <alignment horizontal="center" vertical="center"/>
    </xf>
    <xf numFmtId="0" fontId="5" fillId="0" borderId="32" xfId="3" applyFill="1" applyBorder="1"/>
    <xf numFmtId="2" fontId="5" fillId="4" borderId="32" xfId="3" applyNumberFormat="1" applyFill="1" applyBorder="1"/>
    <xf numFmtId="0" fontId="5" fillId="0" borderId="33" xfId="3" applyFill="1" applyBorder="1"/>
    <xf numFmtId="2" fontId="5" fillId="3" borderId="32" xfId="3" applyNumberFormat="1" applyFill="1" applyBorder="1"/>
    <xf numFmtId="0" fontId="4" fillId="2" borderId="29" xfId="3" applyFont="1" applyFill="1" applyBorder="1"/>
    <xf numFmtId="0" fontId="5" fillId="0" borderId="30" xfId="3" applyFill="1" applyBorder="1" applyAlignment="1">
      <alignment horizontal="center" vertical="center"/>
    </xf>
    <xf numFmtId="0" fontId="5" fillId="0" borderId="30" xfId="3" applyFill="1" applyBorder="1"/>
    <xf numFmtId="2" fontId="5" fillId="2" borderId="30" xfId="3" applyNumberFormat="1" applyFill="1" applyBorder="1"/>
    <xf numFmtId="0" fontId="5" fillId="0" borderId="35" xfId="3" applyFill="1" applyBorder="1"/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8" borderId="0" xfId="3" applyFont="1" applyFill="1" applyAlignment="1">
      <alignment horizontal="center" vertical="center" wrapText="1"/>
    </xf>
    <xf numFmtId="0" fontId="0" fillId="8" borderId="0" xfId="0" applyFill="1"/>
    <xf numFmtId="0" fontId="11" fillId="8" borderId="0" xfId="0" applyFont="1" applyFill="1"/>
    <xf numFmtId="0" fontId="0" fillId="0" borderId="1" xfId="0" quotePrefix="1" applyBorder="1"/>
    <xf numFmtId="0" fontId="12" fillId="0" borderId="0" xfId="0" applyFont="1"/>
    <xf numFmtId="0" fontId="9" fillId="7" borderId="0" xfId="0" applyFont="1" applyFill="1" applyAlignment="1">
      <alignment horizontal="left" vertical="top"/>
    </xf>
    <xf numFmtId="0" fontId="7" fillId="0" borderId="1" xfId="3" applyFont="1" applyFill="1" applyBorder="1" applyAlignment="1">
      <alignment horizontal="left" vertical="top" wrapText="1"/>
    </xf>
    <xf numFmtId="0" fontId="7" fillId="0" borderId="6" xfId="3" applyFont="1" applyFill="1" applyBorder="1" applyAlignment="1">
      <alignment horizontal="left" vertical="top" wrapText="1"/>
    </xf>
    <xf numFmtId="0" fontId="6" fillId="2" borderId="2" xfId="3" applyFont="1" applyFill="1" applyBorder="1" applyAlignment="1">
      <alignment horizontal="left" vertical="top" wrapText="1"/>
    </xf>
    <xf numFmtId="0" fontId="6" fillId="2" borderId="3" xfId="3" applyFont="1" applyFill="1" applyBorder="1" applyAlignment="1">
      <alignment horizontal="left" vertical="top" wrapText="1"/>
    </xf>
    <xf numFmtId="0" fontId="6" fillId="2" borderId="4" xfId="3" applyFont="1" applyFill="1" applyBorder="1" applyAlignment="1">
      <alignment horizontal="left" vertical="top" wrapText="1"/>
    </xf>
    <xf numFmtId="15" fontId="7" fillId="0" borderId="1" xfId="3" applyNumberFormat="1" applyFont="1" applyFill="1" applyBorder="1" applyAlignment="1">
      <alignment horizontal="left" vertical="top" wrapText="1"/>
    </xf>
    <xf numFmtId="15" fontId="7" fillId="0" borderId="6" xfId="3" applyNumberFormat="1" applyFont="1" applyFill="1" applyBorder="1" applyAlignment="1">
      <alignment horizontal="left" vertical="top" wrapText="1"/>
    </xf>
    <xf numFmtId="0" fontId="7" fillId="0" borderId="10" xfId="3" applyFont="1" applyFill="1" applyBorder="1" applyAlignment="1">
      <alignment horizontal="left" vertical="top" wrapText="1"/>
    </xf>
    <xf numFmtId="0" fontId="7" fillId="0" borderId="11" xfId="3" applyFont="1" applyFill="1" applyBorder="1" applyAlignment="1">
      <alignment horizontal="left" vertical="top" wrapText="1"/>
    </xf>
    <xf numFmtId="0" fontId="7" fillId="0" borderId="12" xfId="3" applyFont="1" applyFill="1" applyBorder="1" applyAlignment="1">
      <alignment horizontal="left" vertical="top" wrapText="1"/>
    </xf>
    <xf numFmtId="0" fontId="7" fillId="0" borderId="17" xfId="3" applyFont="1" applyFill="1" applyBorder="1" applyAlignment="1">
      <alignment horizontal="left" vertical="top" wrapText="1"/>
    </xf>
    <xf numFmtId="0" fontId="7" fillId="0" borderId="18" xfId="3" applyFont="1" applyFill="1" applyBorder="1" applyAlignment="1">
      <alignment horizontal="left" vertical="top" wrapText="1"/>
    </xf>
    <xf numFmtId="0" fontId="7" fillId="0" borderId="19" xfId="3" applyFont="1" applyFill="1" applyBorder="1" applyAlignment="1">
      <alignment horizontal="left" vertical="top" wrapText="1"/>
    </xf>
    <xf numFmtId="0" fontId="7" fillId="0" borderId="8" xfId="3" applyFont="1" applyFill="1" applyBorder="1" applyAlignment="1">
      <alignment horizontal="left" vertical="top" wrapText="1"/>
    </xf>
    <xf numFmtId="0" fontId="7" fillId="0" borderId="9" xfId="3" applyFont="1" applyFill="1" applyBorder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768350</xdr:colOff>
      <xdr:row>0</xdr:row>
      <xdr:rowOff>63500</xdr:rowOff>
    </xdr:from>
    <xdr:to>
      <xdr:col>3</xdr:col>
      <xdr:colOff>2216150</xdr:colOff>
      <xdr:row>0</xdr:row>
      <xdr:rowOff>762000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400" y="63500"/>
          <a:ext cx="368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575006</xdr:colOff>
      <xdr:row>2</xdr:row>
      <xdr:rowOff>66966</xdr:rowOff>
    </xdr:from>
    <xdr:ext cx="2636171" cy="937629"/>
    <xdr:sp macro="" textlink="">
      <xdr:nvSpPr>
        <xdr:cNvPr id="2" name="Rechteck 1"/>
        <xdr:cNvSpPr/>
      </xdr:nvSpPr>
      <xdr:spPr>
        <a:xfrm>
          <a:off x="9064162" y="459872"/>
          <a:ext cx="263617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ennifer.herzog@kamehasuite.de" TargetMode="External"/><Relationship Id="rId13" Type="http://schemas.openxmlformats.org/officeDocument/2006/relationships/hyperlink" Target="mailto:keckardt@adina.eu" TargetMode="External"/><Relationship Id="rId18" Type="http://schemas.openxmlformats.org/officeDocument/2006/relationships/hyperlink" Target="mailto:dniemeyer@roccofortehotels.com" TargetMode="External"/><Relationship Id="rId26" Type="http://schemas.openxmlformats.org/officeDocument/2006/relationships/hyperlink" Target="http://www.mainnizza.de/" TargetMode="External"/><Relationship Id="rId3" Type="http://schemas.openxmlformats.org/officeDocument/2006/relationships/hyperlink" Target="http://www.frankfurterpresseclub.de/" TargetMode="External"/><Relationship Id="rId21" Type="http://schemas.openxmlformats.org/officeDocument/2006/relationships/hyperlink" Target="https://www.roccofortehotels.com/hotels-and-resorts/villa-kennedy/" TargetMode="External"/><Relationship Id="rId34" Type="http://schemas.openxmlformats.org/officeDocument/2006/relationships/printerSettings" Target="../printerSettings/printerSettings4.bin"/><Relationship Id="rId7" Type="http://schemas.openxmlformats.org/officeDocument/2006/relationships/hyperlink" Target="http://www.aesop.com/" TargetMode="External"/><Relationship Id="rId12" Type="http://schemas.openxmlformats.org/officeDocument/2006/relationships/hyperlink" Target="mailto:mail@australienwinestore.de" TargetMode="External"/><Relationship Id="rId17" Type="http://schemas.openxmlformats.org/officeDocument/2006/relationships/hyperlink" Target="mailto:julia.degenhardt@frankfurter-hof.steigenberger.de" TargetMode="External"/><Relationship Id="rId25" Type="http://schemas.openxmlformats.org/officeDocument/2006/relationships/hyperlink" Target="mailto:bankett@mainnizza.de" TargetMode="External"/><Relationship Id="rId33" Type="http://schemas.openxmlformats.org/officeDocument/2006/relationships/hyperlink" Target="mailto:admin@mittonwines.com" TargetMode="External"/><Relationship Id="rId2" Type="http://schemas.openxmlformats.org/officeDocument/2006/relationships/hyperlink" Target="mailto:info@frankfurterpresseclub.de" TargetMode="External"/><Relationship Id="rId16" Type="http://schemas.openxmlformats.org/officeDocument/2006/relationships/hyperlink" Target="mailto:info@restaurant-villa-merton.de" TargetMode="External"/><Relationship Id="rId20" Type="http://schemas.openxmlformats.org/officeDocument/2006/relationships/hyperlink" Target="http://catering.herkert-frankfurt.de/" TargetMode="External"/><Relationship Id="rId29" Type="http://schemas.openxmlformats.org/officeDocument/2006/relationships/hyperlink" Target="mailto:sinhan.thiede@capribyfraser.com" TargetMode="External"/><Relationship Id="rId1" Type="http://schemas.openxmlformats.org/officeDocument/2006/relationships/hyperlink" Target="mailto:gonzales@herkert-catering.de" TargetMode="External"/><Relationship Id="rId6" Type="http://schemas.openxmlformats.org/officeDocument/2006/relationships/hyperlink" Target="mailto:Meike.Malewski@aesop.com" TargetMode="External"/><Relationship Id="rId11" Type="http://schemas.openxmlformats.org/officeDocument/2006/relationships/hyperlink" Target="mailto:js@frankfurterbotschaft.de" TargetMode="External"/><Relationship Id="rId24" Type="http://schemas.openxmlformats.org/officeDocument/2006/relationships/hyperlink" Target="http://www.australienwinestore.de/" TargetMode="External"/><Relationship Id="rId32" Type="http://schemas.openxmlformats.org/officeDocument/2006/relationships/hyperlink" Target="mailto:otter@aveato.de" TargetMode="External"/><Relationship Id="rId5" Type="http://schemas.openxmlformats.org/officeDocument/2006/relationships/hyperlink" Target="http://www.goganwineimports.de/" TargetMode="External"/><Relationship Id="rId15" Type="http://schemas.openxmlformats.org/officeDocument/2006/relationships/hyperlink" Target="http://www.restaurant-villa-merton.de/" TargetMode="External"/><Relationship Id="rId23" Type="http://schemas.openxmlformats.org/officeDocument/2006/relationships/hyperlink" Target="http://www.jens-braune.de/" TargetMode="External"/><Relationship Id="rId28" Type="http://schemas.openxmlformats.org/officeDocument/2006/relationships/hyperlink" Target="mailto:info@mantis-ffm.de" TargetMode="External"/><Relationship Id="rId10" Type="http://schemas.openxmlformats.org/officeDocument/2006/relationships/hyperlink" Target="http://www.frankfurterbotschaft.de/" TargetMode="External"/><Relationship Id="rId19" Type="http://schemas.openxmlformats.org/officeDocument/2006/relationships/hyperlink" Target="http://www.steigenberger.com/frankfurter_hof" TargetMode="External"/><Relationship Id="rId31" Type="http://schemas.openxmlformats.org/officeDocument/2006/relationships/hyperlink" Target="http://www.goosegourmet.de/" TargetMode="External"/><Relationship Id="rId4" Type="http://schemas.openxmlformats.org/officeDocument/2006/relationships/hyperlink" Target="mailto:bob@goganwineimports.de" TargetMode="External"/><Relationship Id="rId9" Type="http://schemas.openxmlformats.org/officeDocument/2006/relationships/hyperlink" Target="http://www.kamehasuite.de/" TargetMode="External"/><Relationship Id="rId14" Type="http://schemas.openxmlformats.org/officeDocument/2006/relationships/hyperlink" Target="https://www.adinahotels.com/de/" TargetMode="External"/><Relationship Id="rId22" Type="http://schemas.openxmlformats.org/officeDocument/2006/relationships/hyperlink" Target="mailto:foto@jens-braune.de" TargetMode="External"/><Relationship Id="rId27" Type="http://schemas.openxmlformats.org/officeDocument/2006/relationships/hyperlink" Target="http://www.mantis-ffm.de/" TargetMode="External"/><Relationship Id="rId30" Type="http://schemas.openxmlformats.org/officeDocument/2006/relationships/hyperlink" Target="mailto:g.kaba@goosegourme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5"/>
  <sheetViews>
    <sheetView tabSelected="1" workbookViewId="0">
      <pane ySplit="1" topLeftCell="A2" activePane="bottomLeft" state="frozen"/>
      <selection pane="bottomLeft" activeCell="D30" sqref="D30"/>
    </sheetView>
  </sheetViews>
  <sheetFormatPr defaultColWidth="8.7265625" defaultRowHeight="14.5" x14ac:dyDescent="0.35"/>
  <cols>
    <col min="1" max="1" width="3.1796875" style="154" bestFit="1" customWidth="1"/>
    <col min="2" max="2" width="61.54296875" style="154" customWidth="1"/>
    <col min="3" max="3" width="16.81640625" style="156" customWidth="1"/>
    <col min="4" max="4" width="38.26953125" style="154" customWidth="1"/>
    <col min="5" max="16384" width="8.7265625" style="154"/>
  </cols>
  <sheetData>
    <row r="1" spans="1:5" x14ac:dyDescent="0.35">
      <c r="A1" s="157" t="s">
        <v>272</v>
      </c>
      <c r="B1" s="155" t="s">
        <v>2</v>
      </c>
      <c r="C1" s="157" t="s">
        <v>271</v>
      </c>
      <c r="D1" s="155" t="s">
        <v>3</v>
      </c>
      <c r="E1" s="155"/>
    </row>
    <row r="2" spans="1:5" x14ac:dyDescent="0.35">
      <c r="A2" s="157"/>
      <c r="B2" s="154" t="s">
        <v>326</v>
      </c>
      <c r="C2" s="156" t="s">
        <v>327</v>
      </c>
      <c r="D2" s="154" t="s">
        <v>328</v>
      </c>
      <c r="E2" s="155"/>
    </row>
    <row r="3" spans="1:5" x14ac:dyDescent="0.35">
      <c r="A3" s="163" t="s">
        <v>273</v>
      </c>
      <c r="B3" s="163"/>
      <c r="C3" s="163"/>
      <c r="D3" s="163"/>
    </row>
    <row r="4" spans="1:5" x14ac:dyDescent="0.35">
      <c r="A4" s="156">
        <v>1</v>
      </c>
      <c r="B4" s="154" t="s">
        <v>277</v>
      </c>
      <c r="C4" s="156" t="s">
        <v>307</v>
      </c>
      <c r="D4" s="154" t="s">
        <v>276</v>
      </c>
    </row>
    <row r="5" spans="1:5" x14ac:dyDescent="0.35">
      <c r="A5" s="156"/>
      <c r="B5" s="154" t="s">
        <v>322</v>
      </c>
      <c r="C5" s="156" t="s">
        <v>307</v>
      </c>
      <c r="D5" s="154" t="s">
        <v>281</v>
      </c>
    </row>
    <row r="6" spans="1:5" x14ac:dyDescent="0.35">
      <c r="A6" s="156">
        <v>2</v>
      </c>
      <c r="B6" s="154" t="s">
        <v>288</v>
      </c>
      <c r="C6" s="156" t="s">
        <v>307</v>
      </c>
      <c r="D6" s="154" t="s">
        <v>278</v>
      </c>
    </row>
    <row r="7" spans="1:5" x14ac:dyDescent="0.35">
      <c r="A7" s="156"/>
      <c r="B7" s="154" t="s">
        <v>329</v>
      </c>
      <c r="C7" s="156" t="s">
        <v>296</v>
      </c>
      <c r="D7" s="154" t="s">
        <v>276</v>
      </c>
    </row>
    <row r="8" spans="1:5" x14ac:dyDescent="0.35">
      <c r="A8" s="156">
        <v>3</v>
      </c>
      <c r="B8" s="154" t="s">
        <v>280</v>
      </c>
      <c r="C8" s="156" t="s">
        <v>296</v>
      </c>
      <c r="D8" s="154" t="s">
        <v>279</v>
      </c>
    </row>
    <row r="9" spans="1:5" x14ac:dyDescent="0.35">
      <c r="A9" s="156"/>
      <c r="B9" s="154" t="s">
        <v>323</v>
      </c>
      <c r="C9" s="156" t="s">
        <v>296</v>
      </c>
      <c r="D9" s="154" t="s">
        <v>281</v>
      </c>
    </row>
    <row r="10" spans="1:5" x14ac:dyDescent="0.35">
      <c r="A10" s="156">
        <v>4</v>
      </c>
      <c r="B10" s="154" t="s">
        <v>324</v>
      </c>
      <c r="C10" s="156" t="s">
        <v>306</v>
      </c>
      <c r="D10" s="154" t="s">
        <v>281</v>
      </c>
    </row>
    <row r="11" spans="1:5" x14ac:dyDescent="0.35">
      <c r="A11" s="156">
        <v>5</v>
      </c>
      <c r="B11" s="154" t="s">
        <v>283</v>
      </c>
      <c r="C11" s="156" t="s">
        <v>310</v>
      </c>
      <c r="D11" s="154" t="s">
        <v>282</v>
      </c>
    </row>
    <row r="12" spans="1:5" x14ac:dyDescent="0.35">
      <c r="A12" s="156">
        <v>6</v>
      </c>
      <c r="B12" s="154" t="s">
        <v>284</v>
      </c>
      <c r="C12" s="156" t="s">
        <v>304</v>
      </c>
      <c r="D12" s="154" t="s">
        <v>278</v>
      </c>
    </row>
    <row r="13" spans="1:5" x14ac:dyDescent="0.35">
      <c r="A13" s="156">
        <v>7</v>
      </c>
      <c r="B13" s="154" t="s">
        <v>285</v>
      </c>
      <c r="C13" s="156" t="s">
        <v>303</v>
      </c>
      <c r="D13" s="154" t="s">
        <v>286</v>
      </c>
    </row>
    <row r="14" spans="1:5" x14ac:dyDescent="0.35">
      <c r="A14" s="156">
        <v>8</v>
      </c>
      <c r="B14" s="154" t="s">
        <v>287</v>
      </c>
      <c r="C14" s="156" t="s">
        <v>301</v>
      </c>
      <c r="D14" s="154" t="s">
        <v>302</v>
      </c>
    </row>
    <row r="15" spans="1:5" x14ac:dyDescent="0.35">
      <c r="A15" s="156">
        <v>9</v>
      </c>
      <c r="B15" s="154" t="s">
        <v>297</v>
      </c>
      <c r="C15" s="156" t="s">
        <v>301</v>
      </c>
      <c r="D15" s="154" t="s">
        <v>286</v>
      </c>
    </row>
    <row r="16" spans="1:5" x14ac:dyDescent="0.35">
      <c r="A16" s="163" t="s">
        <v>274</v>
      </c>
      <c r="B16" s="163"/>
      <c r="C16" s="163"/>
      <c r="D16" s="163"/>
    </row>
    <row r="17" spans="1:4" x14ac:dyDescent="0.35">
      <c r="A17" s="156">
        <v>10</v>
      </c>
      <c r="B17" s="154" t="s">
        <v>292</v>
      </c>
      <c r="C17" s="156" t="s">
        <v>298</v>
      </c>
      <c r="D17" s="154" t="s">
        <v>286</v>
      </c>
    </row>
    <row r="18" spans="1:4" x14ac:dyDescent="0.35">
      <c r="A18" s="156">
        <v>11</v>
      </c>
      <c r="B18" s="154" t="s">
        <v>289</v>
      </c>
      <c r="C18" s="156" t="s">
        <v>299</v>
      </c>
      <c r="D18" s="154" t="s">
        <v>286</v>
      </c>
    </row>
    <row r="19" spans="1:4" x14ac:dyDescent="0.35">
      <c r="A19" s="156">
        <v>12</v>
      </c>
      <c r="B19" s="154" t="s">
        <v>290</v>
      </c>
      <c r="C19" s="156" t="s">
        <v>300</v>
      </c>
      <c r="D19" s="154" t="s">
        <v>286</v>
      </c>
    </row>
    <row r="20" spans="1:4" x14ac:dyDescent="0.35">
      <c r="A20" s="156">
        <v>13</v>
      </c>
      <c r="B20" s="154" t="s">
        <v>291</v>
      </c>
      <c r="C20" s="156" t="s">
        <v>300</v>
      </c>
      <c r="D20" s="154" t="s">
        <v>286</v>
      </c>
    </row>
    <row r="21" spans="1:4" x14ac:dyDescent="0.35">
      <c r="A21" s="163" t="s">
        <v>275</v>
      </c>
      <c r="B21" s="163"/>
      <c r="C21" s="163"/>
      <c r="D21" s="163"/>
    </row>
    <row r="22" spans="1:4" x14ac:dyDescent="0.35">
      <c r="A22" s="156">
        <v>14</v>
      </c>
      <c r="B22" s="154" t="s">
        <v>295</v>
      </c>
      <c r="C22" s="156" t="s">
        <v>308</v>
      </c>
      <c r="D22" s="154" t="s">
        <v>278</v>
      </c>
    </row>
    <row r="23" spans="1:4" x14ac:dyDescent="0.35">
      <c r="A23" s="156">
        <v>15</v>
      </c>
      <c r="B23" s="154" t="s">
        <v>294</v>
      </c>
      <c r="C23" s="156" t="s">
        <v>305</v>
      </c>
      <c r="D23" s="154" t="s">
        <v>282</v>
      </c>
    </row>
    <row r="24" spans="1:4" x14ac:dyDescent="0.35">
      <c r="A24" s="156">
        <v>16</v>
      </c>
      <c r="B24" s="154" t="s">
        <v>325</v>
      </c>
      <c r="C24" s="156" t="s">
        <v>308</v>
      </c>
      <c r="D24" s="154" t="s">
        <v>279</v>
      </c>
    </row>
    <row r="25" spans="1:4" x14ac:dyDescent="0.35">
      <c r="A25" s="156">
        <v>17</v>
      </c>
      <c r="B25" s="154" t="s">
        <v>293</v>
      </c>
      <c r="C25" s="156" t="s">
        <v>309</v>
      </c>
      <c r="D25" s="154" t="s">
        <v>276</v>
      </c>
    </row>
  </sheetData>
  <mergeCells count="3">
    <mergeCell ref="A3:D3"/>
    <mergeCell ref="A16:D16"/>
    <mergeCell ref="A21:D21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1"/>
  <sheetViews>
    <sheetView zoomScale="80" zoomScaleNormal="80" workbookViewId="0">
      <pane ySplit="9" topLeftCell="A10" activePane="bottomLeft" state="frozen"/>
      <selection pane="bottomLeft" activeCell="F6" sqref="F6"/>
    </sheetView>
  </sheetViews>
  <sheetFormatPr defaultColWidth="9.1796875" defaultRowHeight="14.5" x14ac:dyDescent="0.35"/>
  <cols>
    <col min="1" max="1" width="15.1796875" style="6" bestFit="1" customWidth="1"/>
    <col min="2" max="2" width="59.54296875" style="7" customWidth="1"/>
    <col min="3" max="3" width="32" style="8" bestFit="1" customWidth="1"/>
    <col min="4" max="4" width="35.1796875" style="8" bestFit="1" customWidth="1"/>
    <col min="5" max="5" width="11.453125" style="8" customWidth="1"/>
    <col min="6" max="6" width="5.26953125" style="38" customWidth="1"/>
    <col min="7" max="7" width="7.81640625" style="8" customWidth="1"/>
    <col min="8" max="8" width="10.26953125" style="8" customWidth="1"/>
    <col min="9" max="11" width="9.1796875" style="8"/>
    <col min="12" max="12" width="9.54296875" style="8" bestFit="1" customWidth="1"/>
    <col min="13" max="13" width="9.1796875" style="8"/>
    <col min="14" max="14" width="11.453125" style="8" customWidth="1"/>
    <col min="15" max="256" width="9.1796875" style="8"/>
    <col min="257" max="257" width="15.1796875" style="8" bestFit="1" customWidth="1"/>
    <col min="258" max="258" width="59.54296875" style="8" customWidth="1"/>
    <col min="259" max="259" width="32" style="8" bestFit="1" customWidth="1"/>
    <col min="260" max="260" width="35.1796875" style="8" bestFit="1" customWidth="1"/>
    <col min="261" max="261" width="11.453125" style="8" customWidth="1"/>
    <col min="262" max="262" width="5.26953125" style="8" customWidth="1"/>
    <col min="263" max="263" width="7.81640625" style="8" customWidth="1"/>
    <col min="264" max="264" width="10.26953125" style="8" customWidth="1"/>
    <col min="265" max="267" width="9.1796875" style="8"/>
    <col min="268" max="268" width="9.54296875" style="8" bestFit="1" customWidth="1"/>
    <col min="269" max="269" width="9.1796875" style="8"/>
    <col min="270" max="270" width="11.453125" style="8" customWidth="1"/>
    <col min="271" max="512" width="9.1796875" style="8"/>
    <col min="513" max="513" width="15.1796875" style="8" bestFit="1" customWidth="1"/>
    <col min="514" max="514" width="59.54296875" style="8" customWidth="1"/>
    <col min="515" max="515" width="32" style="8" bestFit="1" customWidth="1"/>
    <col min="516" max="516" width="35.1796875" style="8" bestFit="1" customWidth="1"/>
    <col min="517" max="517" width="11.453125" style="8" customWidth="1"/>
    <col min="518" max="518" width="5.26953125" style="8" customWidth="1"/>
    <col min="519" max="519" width="7.81640625" style="8" customWidth="1"/>
    <col min="520" max="520" width="10.26953125" style="8" customWidth="1"/>
    <col min="521" max="523" width="9.1796875" style="8"/>
    <col min="524" max="524" width="9.54296875" style="8" bestFit="1" customWidth="1"/>
    <col min="525" max="525" width="9.1796875" style="8"/>
    <col min="526" max="526" width="11.453125" style="8" customWidth="1"/>
    <col min="527" max="768" width="9.1796875" style="8"/>
    <col min="769" max="769" width="15.1796875" style="8" bestFit="1" customWidth="1"/>
    <col min="770" max="770" width="59.54296875" style="8" customWidth="1"/>
    <col min="771" max="771" width="32" style="8" bestFit="1" customWidth="1"/>
    <col min="772" max="772" width="35.1796875" style="8" bestFit="1" customWidth="1"/>
    <col min="773" max="773" width="11.453125" style="8" customWidth="1"/>
    <col min="774" max="774" width="5.26953125" style="8" customWidth="1"/>
    <col min="775" max="775" width="7.81640625" style="8" customWidth="1"/>
    <col min="776" max="776" width="10.26953125" style="8" customWidth="1"/>
    <col min="777" max="779" width="9.1796875" style="8"/>
    <col min="780" max="780" width="9.54296875" style="8" bestFit="1" customWidth="1"/>
    <col min="781" max="781" width="9.1796875" style="8"/>
    <col min="782" max="782" width="11.453125" style="8" customWidth="1"/>
    <col min="783" max="1024" width="9.1796875" style="8"/>
    <col min="1025" max="1025" width="15.1796875" style="8" bestFit="1" customWidth="1"/>
    <col min="1026" max="1026" width="59.54296875" style="8" customWidth="1"/>
    <col min="1027" max="1027" width="32" style="8" bestFit="1" customWidth="1"/>
    <col min="1028" max="1028" width="35.1796875" style="8" bestFit="1" customWidth="1"/>
    <col min="1029" max="1029" width="11.453125" style="8" customWidth="1"/>
    <col min="1030" max="1030" width="5.26953125" style="8" customWidth="1"/>
    <col min="1031" max="1031" width="7.81640625" style="8" customWidth="1"/>
    <col min="1032" max="1032" width="10.26953125" style="8" customWidth="1"/>
    <col min="1033" max="1035" width="9.1796875" style="8"/>
    <col min="1036" max="1036" width="9.54296875" style="8" bestFit="1" customWidth="1"/>
    <col min="1037" max="1037" width="9.1796875" style="8"/>
    <col min="1038" max="1038" width="11.453125" style="8" customWidth="1"/>
    <col min="1039" max="1280" width="9.1796875" style="8"/>
    <col min="1281" max="1281" width="15.1796875" style="8" bestFit="1" customWidth="1"/>
    <col min="1282" max="1282" width="59.54296875" style="8" customWidth="1"/>
    <col min="1283" max="1283" width="32" style="8" bestFit="1" customWidth="1"/>
    <col min="1284" max="1284" width="35.1796875" style="8" bestFit="1" customWidth="1"/>
    <col min="1285" max="1285" width="11.453125" style="8" customWidth="1"/>
    <col min="1286" max="1286" width="5.26953125" style="8" customWidth="1"/>
    <col min="1287" max="1287" width="7.81640625" style="8" customWidth="1"/>
    <col min="1288" max="1288" width="10.26953125" style="8" customWidth="1"/>
    <col min="1289" max="1291" width="9.1796875" style="8"/>
    <col min="1292" max="1292" width="9.54296875" style="8" bestFit="1" customWidth="1"/>
    <col min="1293" max="1293" width="9.1796875" style="8"/>
    <col min="1294" max="1294" width="11.453125" style="8" customWidth="1"/>
    <col min="1295" max="1536" width="9.1796875" style="8"/>
    <col min="1537" max="1537" width="15.1796875" style="8" bestFit="1" customWidth="1"/>
    <col min="1538" max="1538" width="59.54296875" style="8" customWidth="1"/>
    <col min="1539" max="1539" width="32" style="8" bestFit="1" customWidth="1"/>
    <col min="1540" max="1540" width="35.1796875" style="8" bestFit="1" customWidth="1"/>
    <col min="1541" max="1541" width="11.453125" style="8" customWidth="1"/>
    <col min="1542" max="1542" width="5.26953125" style="8" customWidth="1"/>
    <col min="1543" max="1543" width="7.81640625" style="8" customWidth="1"/>
    <col min="1544" max="1544" width="10.26953125" style="8" customWidth="1"/>
    <col min="1545" max="1547" width="9.1796875" style="8"/>
    <col min="1548" max="1548" width="9.54296875" style="8" bestFit="1" customWidth="1"/>
    <col min="1549" max="1549" width="9.1796875" style="8"/>
    <col min="1550" max="1550" width="11.453125" style="8" customWidth="1"/>
    <col min="1551" max="1792" width="9.1796875" style="8"/>
    <col min="1793" max="1793" width="15.1796875" style="8" bestFit="1" customWidth="1"/>
    <col min="1794" max="1794" width="59.54296875" style="8" customWidth="1"/>
    <col min="1795" max="1795" width="32" style="8" bestFit="1" customWidth="1"/>
    <col min="1796" max="1796" width="35.1796875" style="8" bestFit="1" customWidth="1"/>
    <col min="1797" max="1797" width="11.453125" style="8" customWidth="1"/>
    <col min="1798" max="1798" width="5.26953125" style="8" customWidth="1"/>
    <col min="1799" max="1799" width="7.81640625" style="8" customWidth="1"/>
    <col min="1800" max="1800" width="10.26953125" style="8" customWidth="1"/>
    <col min="1801" max="1803" width="9.1796875" style="8"/>
    <col min="1804" max="1804" width="9.54296875" style="8" bestFit="1" customWidth="1"/>
    <col min="1805" max="1805" width="9.1796875" style="8"/>
    <col min="1806" max="1806" width="11.453125" style="8" customWidth="1"/>
    <col min="1807" max="2048" width="9.1796875" style="8"/>
    <col min="2049" max="2049" width="15.1796875" style="8" bestFit="1" customWidth="1"/>
    <col min="2050" max="2050" width="59.54296875" style="8" customWidth="1"/>
    <col min="2051" max="2051" width="32" style="8" bestFit="1" customWidth="1"/>
    <col min="2052" max="2052" width="35.1796875" style="8" bestFit="1" customWidth="1"/>
    <col min="2053" max="2053" width="11.453125" style="8" customWidth="1"/>
    <col min="2054" max="2054" width="5.26953125" style="8" customWidth="1"/>
    <col min="2055" max="2055" width="7.81640625" style="8" customWidth="1"/>
    <col min="2056" max="2056" width="10.26953125" style="8" customWidth="1"/>
    <col min="2057" max="2059" width="9.1796875" style="8"/>
    <col min="2060" max="2060" width="9.54296875" style="8" bestFit="1" customWidth="1"/>
    <col min="2061" max="2061" width="9.1796875" style="8"/>
    <col min="2062" max="2062" width="11.453125" style="8" customWidth="1"/>
    <col min="2063" max="2304" width="9.1796875" style="8"/>
    <col min="2305" max="2305" width="15.1796875" style="8" bestFit="1" customWidth="1"/>
    <col min="2306" max="2306" width="59.54296875" style="8" customWidth="1"/>
    <col min="2307" max="2307" width="32" style="8" bestFit="1" customWidth="1"/>
    <col min="2308" max="2308" width="35.1796875" style="8" bestFit="1" customWidth="1"/>
    <col min="2309" max="2309" width="11.453125" style="8" customWidth="1"/>
    <col min="2310" max="2310" width="5.26953125" style="8" customWidth="1"/>
    <col min="2311" max="2311" width="7.81640625" style="8" customWidth="1"/>
    <col min="2312" max="2312" width="10.26953125" style="8" customWidth="1"/>
    <col min="2313" max="2315" width="9.1796875" style="8"/>
    <col min="2316" max="2316" width="9.54296875" style="8" bestFit="1" customWidth="1"/>
    <col min="2317" max="2317" width="9.1796875" style="8"/>
    <col min="2318" max="2318" width="11.453125" style="8" customWidth="1"/>
    <col min="2319" max="2560" width="9.1796875" style="8"/>
    <col min="2561" max="2561" width="15.1796875" style="8" bestFit="1" customWidth="1"/>
    <col min="2562" max="2562" width="59.54296875" style="8" customWidth="1"/>
    <col min="2563" max="2563" width="32" style="8" bestFit="1" customWidth="1"/>
    <col min="2564" max="2564" width="35.1796875" style="8" bestFit="1" customWidth="1"/>
    <col min="2565" max="2565" width="11.453125" style="8" customWidth="1"/>
    <col min="2566" max="2566" width="5.26953125" style="8" customWidth="1"/>
    <col min="2567" max="2567" width="7.81640625" style="8" customWidth="1"/>
    <col min="2568" max="2568" width="10.26953125" style="8" customWidth="1"/>
    <col min="2569" max="2571" width="9.1796875" style="8"/>
    <col min="2572" max="2572" width="9.54296875" style="8" bestFit="1" customWidth="1"/>
    <col min="2573" max="2573" width="9.1796875" style="8"/>
    <col min="2574" max="2574" width="11.453125" style="8" customWidth="1"/>
    <col min="2575" max="2816" width="9.1796875" style="8"/>
    <col min="2817" max="2817" width="15.1796875" style="8" bestFit="1" customWidth="1"/>
    <col min="2818" max="2818" width="59.54296875" style="8" customWidth="1"/>
    <col min="2819" max="2819" width="32" style="8" bestFit="1" customWidth="1"/>
    <col min="2820" max="2820" width="35.1796875" style="8" bestFit="1" customWidth="1"/>
    <col min="2821" max="2821" width="11.453125" style="8" customWidth="1"/>
    <col min="2822" max="2822" width="5.26953125" style="8" customWidth="1"/>
    <col min="2823" max="2823" width="7.81640625" style="8" customWidth="1"/>
    <col min="2824" max="2824" width="10.26953125" style="8" customWidth="1"/>
    <col min="2825" max="2827" width="9.1796875" style="8"/>
    <col min="2828" max="2828" width="9.54296875" style="8" bestFit="1" customWidth="1"/>
    <col min="2829" max="2829" width="9.1796875" style="8"/>
    <col min="2830" max="2830" width="11.453125" style="8" customWidth="1"/>
    <col min="2831" max="3072" width="9.1796875" style="8"/>
    <col min="3073" max="3073" width="15.1796875" style="8" bestFit="1" customWidth="1"/>
    <col min="3074" max="3074" width="59.54296875" style="8" customWidth="1"/>
    <col min="3075" max="3075" width="32" style="8" bestFit="1" customWidth="1"/>
    <col min="3076" max="3076" width="35.1796875" style="8" bestFit="1" customWidth="1"/>
    <col min="3077" max="3077" width="11.453125" style="8" customWidth="1"/>
    <col min="3078" max="3078" width="5.26953125" style="8" customWidth="1"/>
    <col min="3079" max="3079" width="7.81640625" style="8" customWidth="1"/>
    <col min="3080" max="3080" width="10.26953125" style="8" customWidth="1"/>
    <col min="3081" max="3083" width="9.1796875" style="8"/>
    <col min="3084" max="3084" width="9.54296875" style="8" bestFit="1" customWidth="1"/>
    <col min="3085" max="3085" width="9.1796875" style="8"/>
    <col min="3086" max="3086" width="11.453125" style="8" customWidth="1"/>
    <col min="3087" max="3328" width="9.1796875" style="8"/>
    <col min="3329" max="3329" width="15.1796875" style="8" bestFit="1" customWidth="1"/>
    <col min="3330" max="3330" width="59.54296875" style="8" customWidth="1"/>
    <col min="3331" max="3331" width="32" style="8" bestFit="1" customWidth="1"/>
    <col min="3332" max="3332" width="35.1796875" style="8" bestFit="1" customWidth="1"/>
    <col min="3333" max="3333" width="11.453125" style="8" customWidth="1"/>
    <col min="3334" max="3334" width="5.26953125" style="8" customWidth="1"/>
    <col min="3335" max="3335" width="7.81640625" style="8" customWidth="1"/>
    <col min="3336" max="3336" width="10.26953125" style="8" customWidth="1"/>
    <col min="3337" max="3339" width="9.1796875" style="8"/>
    <col min="3340" max="3340" width="9.54296875" style="8" bestFit="1" customWidth="1"/>
    <col min="3341" max="3341" width="9.1796875" style="8"/>
    <col min="3342" max="3342" width="11.453125" style="8" customWidth="1"/>
    <col min="3343" max="3584" width="9.1796875" style="8"/>
    <col min="3585" max="3585" width="15.1796875" style="8" bestFit="1" customWidth="1"/>
    <col min="3586" max="3586" width="59.54296875" style="8" customWidth="1"/>
    <col min="3587" max="3587" width="32" style="8" bestFit="1" customWidth="1"/>
    <col min="3588" max="3588" width="35.1796875" style="8" bestFit="1" customWidth="1"/>
    <col min="3589" max="3589" width="11.453125" style="8" customWidth="1"/>
    <col min="3590" max="3590" width="5.26953125" style="8" customWidth="1"/>
    <col min="3591" max="3591" width="7.81640625" style="8" customWidth="1"/>
    <col min="3592" max="3592" width="10.26953125" style="8" customWidth="1"/>
    <col min="3593" max="3595" width="9.1796875" style="8"/>
    <col min="3596" max="3596" width="9.54296875" style="8" bestFit="1" customWidth="1"/>
    <col min="3597" max="3597" width="9.1796875" style="8"/>
    <col min="3598" max="3598" width="11.453125" style="8" customWidth="1"/>
    <col min="3599" max="3840" width="9.1796875" style="8"/>
    <col min="3841" max="3841" width="15.1796875" style="8" bestFit="1" customWidth="1"/>
    <col min="3842" max="3842" width="59.54296875" style="8" customWidth="1"/>
    <col min="3843" max="3843" width="32" style="8" bestFit="1" customWidth="1"/>
    <col min="3844" max="3844" width="35.1796875" style="8" bestFit="1" customWidth="1"/>
    <col min="3845" max="3845" width="11.453125" style="8" customWidth="1"/>
    <col min="3846" max="3846" width="5.26953125" style="8" customWidth="1"/>
    <col min="3847" max="3847" width="7.81640625" style="8" customWidth="1"/>
    <col min="3848" max="3848" width="10.26953125" style="8" customWidth="1"/>
    <col min="3849" max="3851" width="9.1796875" style="8"/>
    <col min="3852" max="3852" width="9.54296875" style="8" bestFit="1" customWidth="1"/>
    <col min="3853" max="3853" width="9.1796875" style="8"/>
    <col min="3854" max="3854" width="11.453125" style="8" customWidth="1"/>
    <col min="3855" max="4096" width="9.1796875" style="8"/>
    <col min="4097" max="4097" width="15.1796875" style="8" bestFit="1" customWidth="1"/>
    <col min="4098" max="4098" width="59.54296875" style="8" customWidth="1"/>
    <col min="4099" max="4099" width="32" style="8" bestFit="1" customWidth="1"/>
    <col min="4100" max="4100" width="35.1796875" style="8" bestFit="1" customWidth="1"/>
    <col min="4101" max="4101" width="11.453125" style="8" customWidth="1"/>
    <col min="4102" max="4102" width="5.26953125" style="8" customWidth="1"/>
    <col min="4103" max="4103" width="7.81640625" style="8" customWidth="1"/>
    <col min="4104" max="4104" width="10.26953125" style="8" customWidth="1"/>
    <col min="4105" max="4107" width="9.1796875" style="8"/>
    <col min="4108" max="4108" width="9.54296875" style="8" bestFit="1" customWidth="1"/>
    <col min="4109" max="4109" width="9.1796875" style="8"/>
    <col min="4110" max="4110" width="11.453125" style="8" customWidth="1"/>
    <col min="4111" max="4352" width="9.1796875" style="8"/>
    <col min="4353" max="4353" width="15.1796875" style="8" bestFit="1" customWidth="1"/>
    <col min="4354" max="4354" width="59.54296875" style="8" customWidth="1"/>
    <col min="4355" max="4355" width="32" style="8" bestFit="1" customWidth="1"/>
    <col min="4356" max="4356" width="35.1796875" style="8" bestFit="1" customWidth="1"/>
    <col min="4357" max="4357" width="11.453125" style="8" customWidth="1"/>
    <col min="4358" max="4358" width="5.26953125" style="8" customWidth="1"/>
    <col min="4359" max="4359" width="7.81640625" style="8" customWidth="1"/>
    <col min="4360" max="4360" width="10.26953125" style="8" customWidth="1"/>
    <col min="4361" max="4363" width="9.1796875" style="8"/>
    <col min="4364" max="4364" width="9.54296875" style="8" bestFit="1" customWidth="1"/>
    <col min="4365" max="4365" width="9.1796875" style="8"/>
    <col min="4366" max="4366" width="11.453125" style="8" customWidth="1"/>
    <col min="4367" max="4608" width="9.1796875" style="8"/>
    <col min="4609" max="4609" width="15.1796875" style="8" bestFit="1" customWidth="1"/>
    <col min="4610" max="4610" width="59.54296875" style="8" customWidth="1"/>
    <col min="4611" max="4611" width="32" style="8" bestFit="1" customWidth="1"/>
    <col min="4612" max="4612" width="35.1796875" style="8" bestFit="1" customWidth="1"/>
    <col min="4613" max="4613" width="11.453125" style="8" customWidth="1"/>
    <col min="4614" max="4614" width="5.26953125" style="8" customWidth="1"/>
    <col min="4615" max="4615" width="7.81640625" style="8" customWidth="1"/>
    <col min="4616" max="4616" width="10.26953125" style="8" customWidth="1"/>
    <col min="4617" max="4619" width="9.1796875" style="8"/>
    <col min="4620" max="4620" width="9.54296875" style="8" bestFit="1" customWidth="1"/>
    <col min="4621" max="4621" width="9.1796875" style="8"/>
    <col min="4622" max="4622" width="11.453125" style="8" customWidth="1"/>
    <col min="4623" max="4864" width="9.1796875" style="8"/>
    <col min="4865" max="4865" width="15.1796875" style="8" bestFit="1" customWidth="1"/>
    <col min="4866" max="4866" width="59.54296875" style="8" customWidth="1"/>
    <col min="4867" max="4867" width="32" style="8" bestFit="1" customWidth="1"/>
    <col min="4868" max="4868" width="35.1796875" style="8" bestFit="1" customWidth="1"/>
    <col min="4869" max="4869" width="11.453125" style="8" customWidth="1"/>
    <col min="4870" max="4870" width="5.26953125" style="8" customWidth="1"/>
    <col min="4871" max="4871" width="7.81640625" style="8" customWidth="1"/>
    <col min="4872" max="4872" width="10.26953125" style="8" customWidth="1"/>
    <col min="4873" max="4875" width="9.1796875" style="8"/>
    <col min="4876" max="4876" width="9.54296875" style="8" bestFit="1" customWidth="1"/>
    <col min="4877" max="4877" width="9.1796875" style="8"/>
    <col min="4878" max="4878" width="11.453125" style="8" customWidth="1"/>
    <col min="4879" max="5120" width="9.1796875" style="8"/>
    <col min="5121" max="5121" width="15.1796875" style="8" bestFit="1" customWidth="1"/>
    <col min="5122" max="5122" width="59.54296875" style="8" customWidth="1"/>
    <col min="5123" max="5123" width="32" style="8" bestFit="1" customWidth="1"/>
    <col min="5124" max="5124" width="35.1796875" style="8" bestFit="1" customWidth="1"/>
    <col min="5125" max="5125" width="11.453125" style="8" customWidth="1"/>
    <col min="5126" max="5126" width="5.26953125" style="8" customWidth="1"/>
    <col min="5127" max="5127" width="7.81640625" style="8" customWidth="1"/>
    <col min="5128" max="5128" width="10.26953125" style="8" customWidth="1"/>
    <col min="5129" max="5131" width="9.1796875" style="8"/>
    <col min="5132" max="5132" width="9.54296875" style="8" bestFit="1" customWidth="1"/>
    <col min="5133" max="5133" width="9.1796875" style="8"/>
    <col min="5134" max="5134" width="11.453125" style="8" customWidth="1"/>
    <col min="5135" max="5376" width="9.1796875" style="8"/>
    <col min="5377" max="5377" width="15.1796875" style="8" bestFit="1" customWidth="1"/>
    <col min="5378" max="5378" width="59.54296875" style="8" customWidth="1"/>
    <col min="5379" max="5379" width="32" style="8" bestFit="1" customWidth="1"/>
    <col min="5380" max="5380" width="35.1796875" style="8" bestFit="1" customWidth="1"/>
    <col min="5381" max="5381" width="11.453125" style="8" customWidth="1"/>
    <col min="5382" max="5382" width="5.26953125" style="8" customWidth="1"/>
    <col min="5383" max="5383" width="7.81640625" style="8" customWidth="1"/>
    <col min="5384" max="5384" width="10.26953125" style="8" customWidth="1"/>
    <col min="5385" max="5387" width="9.1796875" style="8"/>
    <col min="5388" max="5388" width="9.54296875" style="8" bestFit="1" customWidth="1"/>
    <col min="5389" max="5389" width="9.1796875" style="8"/>
    <col min="5390" max="5390" width="11.453125" style="8" customWidth="1"/>
    <col min="5391" max="5632" width="9.1796875" style="8"/>
    <col min="5633" max="5633" width="15.1796875" style="8" bestFit="1" customWidth="1"/>
    <col min="5634" max="5634" width="59.54296875" style="8" customWidth="1"/>
    <col min="5635" max="5635" width="32" style="8" bestFit="1" customWidth="1"/>
    <col min="5636" max="5636" width="35.1796875" style="8" bestFit="1" customWidth="1"/>
    <col min="5637" max="5637" width="11.453125" style="8" customWidth="1"/>
    <col min="5638" max="5638" width="5.26953125" style="8" customWidth="1"/>
    <col min="5639" max="5639" width="7.81640625" style="8" customWidth="1"/>
    <col min="5640" max="5640" width="10.26953125" style="8" customWidth="1"/>
    <col min="5641" max="5643" width="9.1796875" style="8"/>
    <col min="5644" max="5644" width="9.54296875" style="8" bestFit="1" customWidth="1"/>
    <col min="5645" max="5645" width="9.1796875" style="8"/>
    <col min="5646" max="5646" width="11.453125" style="8" customWidth="1"/>
    <col min="5647" max="5888" width="9.1796875" style="8"/>
    <col min="5889" max="5889" width="15.1796875" style="8" bestFit="1" customWidth="1"/>
    <col min="5890" max="5890" width="59.54296875" style="8" customWidth="1"/>
    <col min="5891" max="5891" width="32" style="8" bestFit="1" customWidth="1"/>
    <col min="5892" max="5892" width="35.1796875" style="8" bestFit="1" customWidth="1"/>
    <col min="5893" max="5893" width="11.453125" style="8" customWidth="1"/>
    <col min="5894" max="5894" width="5.26953125" style="8" customWidth="1"/>
    <col min="5895" max="5895" width="7.81640625" style="8" customWidth="1"/>
    <col min="5896" max="5896" width="10.26953125" style="8" customWidth="1"/>
    <col min="5897" max="5899" width="9.1796875" style="8"/>
    <col min="5900" max="5900" width="9.54296875" style="8" bestFit="1" customWidth="1"/>
    <col min="5901" max="5901" width="9.1796875" style="8"/>
    <col min="5902" max="5902" width="11.453125" style="8" customWidth="1"/>
    <col min="5903" max="6144" width="9.1796875" style="8"/>
    <col min="6145" max="6145" width="15.1796875" style="8" bestFit="1" customWidth="1"/>
    <col min="6146" max="6146" width="59.54296875" style="8" customWidth="1"/>
    <col min="6147" max="6147" width="32" style="8" bestFit="1" customWidth="1"/>
    <col min="6148" max="6148" width="35.1796875" style="8" bestFit="1" customWidth="1"/>
    <col min="6149" max="6149" width="11.453125" style="8" customWidth="1"/>
    <col min="6150" max="6150" width="5.26953125" style="8" customWidth="1"/>
    <col min="6151" max="6151" width="7.81640625" style="8" customWidth="1"/>
    <col min="6152" max="6152" width="10.26953125" style="8" customWidth="1"/>
    <col min="6153" max="6155" width="9.1796875" style="8"/>
    <col min="6156" max="6156" width="9.54296875" style="8" bestFit="1" customWidth="1"/>
    <col min="6157" max="6157" width="9.1796875" style="8"/>
    <col min="6158" max="6158" width="11.453125" style="8" customWidth="1"/>
    <col min="6159" max="6400" width="9.1796875" style="8"/>
    <col min="6401" max="6401" width="15.1796875" style="8" bestFit="1" customWidth="1"/>
    <col min="6402" max="6402" width="59.54296875" style="8" customWidth="1"/>
    <col min="6403" max="6403" width="32" style="8" bestFit="1" customWidth="1"/>
    <col min="6404" max="6404" width="35.1796875" style="8" bestFit="1" customWidth="1"/>
    <col min="6405" max="6405" width="11.453125" style="8" customWidth="1"/>
    <col min="6406" max="6406" width="5.26953125" style="8" customWidth="1"/>
    <col min="6407" max="6407" width="7.81640625" style="8" customWidth="1"/>
    <col min="6408" max="6408" width="10.26953125" style="8" customWidth="1"/>
    <col min="6409" max="6411" width="9.1796875" style="8"/>
    <col min="6412" max="6412" width="9.54296875" style="8" bestFit="1" customWidth="1"/>
    <col min="6413" max="6413" width="9.1796875" style="8"/>
    <col min="6414" max="6414" width="11.453125" style="8" customWidth="1"/>
    <col min="6415" max="6656" width="9.1796875" style="8"/>
    <col min="6657" max="6657" width="15.1796875" style="8" bestFit="1" customWidth="1"/>
    <col min="6658" max="6658" width="59.54296875" style="8" customWidth="1"/>
    <col min="6659" max="6659" width="32" style="8" bestFit="1" customWidth="1"/>
    <col min="6660" max="6660" width="35.1796875" style="8" bestFit="1" customWidth="1"/>
    <col min="6661" max="6661" width="11.453125" style="8" customWidth="1"/>
    <col min="6662" max="6662" width="5.26953125" style="8" customWidth="1"/>
    <col min="6663" max="6663" width="7.81640625" style="8" customWidth="1"/>
    <col min="6664" max="6664" width="10.26953125" style="8" customWidth="1"/>
    <col min="6665" max="6667" width="9.1796875" style="8"/>
    <col min="6668" max="6668" width="9.54296875" style="8" bestFit="1" customWidth="1"/>
    <col min="6669" max="6669" width="9.1796875" style="8"/>
    <col min="6670" max="6670" width="11.453125" style="8" customWidth="1"/>
    <col min="6671" max="6912" width="9.1796875" style="8"/>
    <col min="6913" max="6913" width="15.1796875" style="8" bestFit="1" customWidth="1"/>
    <col min="6914" max="6914" width="59.54296875" style="8" customWidth="1"/>
    <col min="6915" max="6915" width="32" style="8" bestFit="1" customWidth="1"/>
    <col min="6916" max="6916" width="35.1796875" style="8" bestFit="1" customWidth="1"/>
    <col min="6917" max="6917" width="11.453125" style="8" customWidth="1"/>
    <col min="6918" max="6918" width="5.26953125" style="8" customWidth="1"/>
    <col min="6919" max="6919" width="7.81640625" style="8" customWidth="1"/>
    <col min="6920" max="6920" width="10.26953125" style="8" customWidth="1"/>
    <col min="6921" max="6923" width="9.1796875" style="8"/>
    <col min="6924" max="6924" width="9.54296875" style="8" bestFit="1" customWidth="1"/>
    <col min="6925" max="6925" width="9.1796875" style="8"/>
    <col min="6926" max="6926" width="11.453125" style="8" customWidth="1"/>
    <col min="6927" max="7168" width="9.1796875" style="8"/>
    <col min="7169" max="7169" width="15.1796875" style="8" bestFit="1" customWidth="1"/>
    <col min="7170" max="7170" width="59.54296875" style="8" customWidth="1"/>
    <col min="7171" max="7171" width="32" style="8" bestFit="1" customWidth="1"/>
    <col min="7172" max="7172" width="35.1796875" style="8" bestFit="1" customWidth="1"/>
    <col min="7173" max="7173" width="11.453125" style="8" customWidth="1"/>
    <col min="7174" max="7174" width="5.26953125" style="8" customWidth="1"/>
    <col min="7175" max="7175" width="7.81640625" style="8" customWidth="1"/>
    <col min="7176" max="7176" width="10.26953125" style="8" customWidth="1"/>
    <col min="7177" max="7179" width="9.1796875" style="8"/>
    <col min="7180" max="7180" width="9.54296875" style="8" bestFit="1" customWidth="1"/>
    <col min="7181" max="7181" width="9.1796875" style="8"/>
    <col min="7182" max="7182" width="11.453125" style="8" customWidth="1"/>
    <col min="7183" max="7424" width="9.1796875" style="8"/>
    <col min="7425" max="7425" width="15.1796875" style="8" bestFit="1" customWidth="1"/>
    <col min="7426" max="7426" width="59.54296875" style="8" customWidth="1"/>
    <col min="7427" max="7427" width="32" style="8" bestFit="1" customWidth="1"/>
    <col min="7428" max="7428" width="35.1796875" style="8" bestFit="1" customWidth="1"/>
    <col min="7429" max="7429" width="11.453125" style="8" customWidth="1"/>
    <col min="7430" max="7430" width="5.26953125" style="8" customWidth="1"/>
    <col min="7431" max="7431" width="7.81640625" style="8" customWidth="1"/>
    <col min="7432" max="7432" width="10.26953125" style="8" customWidth="1"/>
    <col min="7433" max="7435" width="9.1796875" style="8"/>
    <col min="7436" max="7436" width="9.54296875" style="8" bestFit="1" customWidth="1"/>
    <col min="7437" max="7437" width="9.1796875" style="8"/>
    <col min="7438" max="7438" width="11.453125" style="8" customWidth="1"/>
    <col min="7439" max="7680" width="9.1796875" style="8"/>
    <col min="7681" max="7681" width="15.1796875" style="8" bestFit="1" customWidth="1"/>
    <col min="7682" max="7682" width="59.54296875" style="8" customWidth="1"/>
    <col min="7683" max="7683" width="32" style="8" bestFit="1" customWidth="1"/>
    <col min="7684" max="7684" width="35.1796875" style="8" bestFit="1" customWidth="1"/>
    <col min="7685" max="7685" width="11.453125" style="8" customWidth="1"/>
    <col min="7686" max="7686" width="5.26953125" style="8" customWidth="1"/>
    <col min="7687" max="7687" width="7.81640625" style="8" customWidth="1"/>
    <col min="7688" max="7688" width="10.26953125" style="8" customWidth="1"/>
    <col min="7689" max="7691" width="9.1796875" style="8"/>
    <col min="7692" max="7692" width="9.54296875" style="8" bestFit="1" customWidth="1"/>
    <col min="7693" max="7693" width="9.1796875" style="8"/>
    <col min="7694" max="7694" width="11.453125" style="8" customWidth="1"/>
    <col min="7695" max="7936" width="9.1796875" style="8"/>
    <col min="7937" max="7937" width="15.1796875" style="8" bestFit="1" customWidth="1"/>
    <col min="7938" max="7938" width="59.54296875" style="8" customWidth="1"/>
    <col min="7939" max="7939" width="32" style="8" bestFit="1" customWidth="1"/>
    <col min="7940" max="7940" width="35.1796875" style="8" bestFit="1" customWidth="1"/>
    <col min="7941" max="7941" width="11.453125" style="8" customWidth="1"/>
    <col min="7942" max="7942" width="5.26953125" style="8" customWidth="1"/>
    <col min="7943" max="7943" width="7.81640625" style="8" customWidth="1"/>
    <col min="7944" max="7944" width="10.26953125" style="8" customWidth="1"/>
    <col min="7945" max="7947" width="9.1796875" style="8"/>
    <col min="7948" max="7948" width="9.54296875" style="8" bestFit="1" customWidth="1"/>
    <col min="7949" max="7949" width="9.1796875" style="8"/>
    <col min="7950" max="7950" width="11.453125" style="8" customWidth="1"/>
    <col min="7951" max="8192" width="9.1796875" style="8"/>
    <col min="8193" max="8193" width="15.1796875" style="8" bestFit="1" customWidth="1"/>
    <col min="8194" max="8194" width="59.54296875" style="8" customWidth="1"/>
    <col min="8195" max="8195" width="32" style="8" bestFit="1" customWidth="1"/>
    <col min="8196" max="8196" width="35.1796875" style="8" bestFit="1" customWidth="1"/>
    <col min="8197" max="8197" width="11.453125" style="8" customWidth="1"/>
    <col min="8198" max="8198" width="5.26953125" style="8" customWidth="1"/>
    <col min="8199" max="8199" width="7.81640625" style="8" customWidth="1"/>
    <col min="8200" max="8200" width="10.26953125" style="8" customWidth="1"/>
    <col min="8201" max="8203" width="9.1796875" style="8"/>
    <col min="8204" max="8204" width="9.54296875" style="8" bestFit="1" customWidth="1"/>
    <col min="8205" max="8205" width="9.1796875" style="8"/>
    <col min="8206" max="8206" width="11.453125" style="8" customWidth="1"/>
    <col min="8207" max="8448" width="9.1796875" style="8"/>
    <col min="8449" max="8449" width="15.1796875" style="8" bestFit="1" customWidth="1"/>
    <col min="8450" max="8450" width="59.54296875" style="8" customWidth="1"/>
    <col min="8451" max="8451" width="32" style="8" bestFit="1" customWidth="1"/>
    <col min="8452" max="8452" width="35.1796875" style="8" bestFit="1" customWidth="1"/>
    <col min="8453" max="8453" width="11.453125" style="8" customWidth="1"/>
    <col min="8454" max="8454" width="5.26953125" style="8" customWidth="1"/>
    <col min="8455" max="8455" width="7.81640625" style="8" customWidth="1"/>
    <col min="8456" max="8456" width="10.26953125" style="8" customWidth="1"/>
    <col min="8457" max="8459" width="9.1796875" style="8"/>
    <col min="8460" max="8460" width="9.54296875" style="8" bestFit="1" customWidth="1"/>
    <col min="8461" max="8461" width="9.1796875" style="8"/>
    <col min="8462" max="8462" width="11.453125" style="8" customWidth="1"/>
    <col min="8463" max="8704" width="9.1796875" style="8"/>
    <col min="8705" max="8705" width="15.1796875" style="8" bestFit="1" customWidth="1"/>
    <col min="8706" max="8706" width="59.54296875" style="8" customWidth="1"/>
    <col min="8707" max="8707" width="32" style="8" bestFit="1" customWidth="1"/>
    <col min="8708" max="8708" width="35.1796875" style="8" bestFit="1" customWidth="1"/>
    <col min="8709" max="8709" width="11.453125" style="8" customWidth="1"/>
    <col min="8710" max="8710" width="5.26953125" style="8" customWidth="1"/>
    <col min="8711" max="8711" width="7.81640625" style="8" customWidth="1"/>
    <col min="8712" max="8712" width="10.26953125" style="8" customWidth="1"/>
    <col min="8713" max="8715" width="9.1796875" style="8"/>
    <col min="8716" max="8716" width="9.54296875" style="8" bestFit="1" customWidth="1"/>
    <col min="8717" max="8717" width="9.1796875" style="8"/>
    <col min="8718" max="8718" width="11.453125" style="8" customWidth="1"/>
    <col min="8719" max="8960" width="9.1796875" style="8"/>
    <col min="8961" max="8961" width="15.1796875" style="8" bestFit="1" customWidth="1"/>
    <col min="8962" max="8962" width="59.54296875" style="8" customWidth="1"/>
    <col min="8963" max="8963" width="32" style="8" bestFit="1" customWidth="1"/>
    <col min="8964" max="8964" width="35.1796875" style="8" bestFit="1" customWidth="1"/>
    <col min="8965" max="8965" width="11.453125" style="8" customWidth="1"/>
    <col min="8966" max="8966" width="5.26953125" style="8" customWidth="1"/>
    <col min="8967" max="8967" width="7.81640625" style="8" customWidth="1"/>
    <col min="8968" max="8968" width="10.26953125" style="8" customWidth="1"/>
    <col min="8969" max="8971" width="9.1796875" style="8"/>
    <col min="8972" max="8972" width="9.54296875" style="8" bestFit="1" customWidth="1"/>
    <col min="8973" max="8973" width="9.1796875" style="8"/>
    <col min="8974" max="8974" width="11.453125" style="8" customWidth="1"/>
    <col min="8975" max="9216" width="9.1796875" style="8"/>
    <col min="9217" max="9217" width="15.1796875" style="8" bestFit="1" customWidth="1"/>
    <col min="9218" max="9218" width="59.54296875" style="8" customWidth="1"/>
    <col min="9219" max="9219" width="32" style="8" bestFit="1" customWidth="1"/>
    <col min="9220" max="9220" width="35.1796875" style="8" bestFit="1" customWidth="1"/>
    <col min="9221" max="9221" width="11.453125" style="8" customWidth="1"/>
    <col min="9222" max="9222" width="5.26953125" style="8" customWidth="1"/>
    <col min="9223" max="9223" width="7.81640625" style="8" customWidth="1"/>
    <col min="9224" max="9224" width="10.26953125" style="8" customWidth="1"/>
    <col min="9225" max="9227" width="9.1796875" style="8"/>
    <col min="9228" max="9228" width="9.54296875" style="8" bestFit="1" customWidth="1"/>
    <col min="9229" max="9229" width="9.1796875" style="8"/>
    <col min="9230" max="9230" width="11.453125" style="8" customWidth="1"/>
    <col min="9231" max="9472" width="9.1796875" style="8"/>
    <col min="9473" max="9473" width="15.1796875" style="8" bestFit="1" customWidth="1"/>
    <col min="9474" max="9474" width="59.54296875" style="8" customWidth="1"/>
    <col min="9475" max="9475" width="32" style="8" bestFit="1" customWidth="1"/>
    <col min="9476" max="9476" width="35.1796875" style="8" bestFit="1" customWidth="1"/>
    <col min="9477" max="9477" width="11.453125" style="8" customWidth="1"/>
    <col min="9478" max="9478" width="5.26953125" style="8" customWidth="1"/>
    <col min="9479" max="9479" width="7.81640625" style="8" customWidth="1"/>
    <col min="9480" max="9480" width="10.26953125" style="8" customWidth="1"/>
    <col min="9481" max="9483" width="9.1796875" style="8"/>
    <col min="9484" max="9484" width="9.54296875" style="8" bestFit="1" customWidth="1"/>
    <col min="9485" max="9485" width="9.1796875" style="8"/>
    <col min="9486" max="9486" width="11.453125" style="8" customWidth="1"/>
    <col min="9487" max="9728" width="9.1796875" style="8"/>
    <col min="9729" max="9729" width="15.1796875" style="8" bestFit="1" customWidth="1"/>
    <col min="9730" max="9730" width="59.54296875" style="8" customWidth="1"/>
    <col min="9731" max="9731" width="32" style="8" bestFit="1" customWidth="1"/>
    <col min="9732" max="9732" width="35.1796875" style="8" bestFit="1" customWidth="1"/>
    <col min="9733" max="9733" width="11.453125" style="8" customWidth="1"/>
    <col min="9734" max="9734" width="5.26953125" style="8" customWidth="1"/>
    <col min="9735" max="9735" width="7.81640625" style="8" customWidth="1"/>
    <col min="9736" max="9736" width="10.26953125" style="8" customWidth="1"/>
    <col min="9737" max="9739" width="9.1796875" style="8"/>
    <col min="9740" max="9740" width="9.54296875" style="8" bestFit="1" customWidth="1"/>
    <col min="9741" max="9741" width="9.1796875" style="8"/>
    <col min="9742" max="9742" width="11.453125" style="8" customWidth="1"/>
    <col min="9743" max="9984" width="9.1796875" style="8"/>
    <col min="9985" max="9985" width="15.1796875" style="8" bestFit="1" customWidth="1"/>
    <col min="9986" max="9986" width="59.54296875" style="8" customWidth="1"/>
    <col min="9987" max="9987" width="32" style="8" bestFit="1" customWidth="1"/>
    <col min="9988" max="9988" width="35.1796875" style="8" bestFit="1" customWidth="1"/>
    <col min="9989" max="9989" width="11.453125" style="8" customWidth="1"/>
    <col min="9990" max="9990" width="5.26953125" style="8" customWidth="1"/>
    <col min="9991" max="9991" width="7.81640625" style="8" customWidth="1"/>
    <col min="9992" max="9992" width="10.26953125" style="8" customWidth="1"/>
    <col min="9993" max="9995" width="9.1796875" style="8"/>
    <col min="9996" max="9996" width="9.54296875" style="8" bestFit="1" customWidth="1"/>
    <col min="9997" max="9997" width="9.1796875" style="8"/>
    <col min="9998" max="9998" width="11.453125" style="8" customWidth="1"/>
    <col min="9999" max="10240" width="9.1796875" style="8"/>
    <col min="10241" max="10241" width="15.1796875" style="8" bestFit="1" customWidth="1"/>
    <col min="10242" max="10242" width="59.54296875" style="8" customWidth="1"/>
    <col min="10243" max="10243" width="32" style="8" bestFit="1" customWidth="1"/>
    <col min="10244" max="10244" width="35.1796875" style="8" bestFit="1" customWidth="1"/>
    <col min="10245" max="10245" width="11.453125" style="8" customWidth="1"/>
    <col min="10246" max="10246" width="5.26953125" style="8" customWidth="1"/>
    <col min="10247" max="10247" width="7.81640625" style="8" customWidth="1"/>
    <col min="10248" max="10248" width="10.26953125" style="8" customWidth="1"/>
    <col min="10249" max="10251" width="9.1796875" style="8"/>
    <col min="10252" max="10252" width="9.54296875" style="8" bestFit="1" customWidth="1"/>
    <col min="10253" max="10253" width="9.1796875" style="8"/>
    <col min="10254" max="10254" width="11.453125" style="8" customWidth="1"/>
    <col min="10255" max="10496" width="9.1796875" style="8"/>
    <col min="10497" max="10497" width="15.1796875" style="8" bestFit="1" customWidth="1"/>
    <col min="10498" max="10498" width="59.54296875" style="8" customWidth="1"/>
    <col min="10499" max="10499" width="32" style="8" bestFit="1" customWidth="1"/>
    <col min="10500" max="10500" width="35.1796875" style="8" bestFit="1" customWidth="1"/>
    <col min="10501" max="10501" width="11.453125" style="8" customWidth="1"/>
    <col min="10502" max="10502" width="5.26953125" style="8" customWidth="1"/>
    <col min="10503" max="10503" width="7.81640625" style="8" customWidth="1"/>
    <col min="10504" max="10504" width="10.26953125" style="8" customWidth="1"/>
    <col min="10505" max="10507" width="9.1796875" style="8"/>
    <col min="10508" max="10508" width="9.54296875" style="8" bestFit="1" customWidth="1"/>
    <col min="10509" max="10509" width="9.1796875" style="8"/>
    <col min="10510" max="10510" width="11.453125" style="8" customWidth="1"/>
    <col min="10511" max="10752" width="9.1796875" style="8"/>
    <col min="10753" max="10753" width="15.1796875" style="8" bestFit="1" customWidth="1"/>
    <col min="10754" max="10754" width="59.54296875" style="8" customWidth="1"/>
    <col min="10755" max="10755" width="32" style="8" bestFit="1" customWidth="1"/>
    <col min="10756" max="10756" width="35.1796875" style="8" bestFit="1" customWidth="1"/>
    <col min="10757" max="10757" width="11.453125" style="8" customWidth="1"/>
    <col min="10758" max="10758" width="5.26953125" style="8" customWidth="1"/>
    <col min="10759" max="10759" width="7.81640625" style="8" customWidth="1"/>
    <col min="10760" max="10760" width="10.26953125" style="8" customWidth="1"/>
    <col min="10761" max="10763" width="9.1796875" style="8"/>
    <col min="10764" max="10764" width="9.54296875" style="8" bestFit="1" customWidth="1"/>
    <col min="10765" max="10765" width="9.1796875" style="8"/>
    <col min="10766" max="10766" width="11.453125" style="8" customWidth="1"/>
    <col min="10767" max="11008" width="9.1796875" style="8"/>
    <col min="11009" max="11009" width="15.1796875" style="8" bestFit="1" customWidth="1"/>
    <col min="11010" max="11010" width="59.54296875" style="8" customWidth="1"/>
    <col min="11011" max="11011" width="32" style="8" bestFit="1" customWidth="1"/>
    <col min="11012" max="11012" width="35.1796875" style="8" bestFit="1" customWidth="1"/>
    <col min="11013" max="11013" width="11.453125" style="8" customWidth="1"/>
    <col min="11014" max="11014" width="5.26953125" style="8" customWidth="1"/>
    <col min="11015" max="11015" width="7.81640625" style="8" customWidth="1"/>
    <col min="11016" max="11016" width="10.26953125" style="8" customWidth="1"/>
    <col min="11017" max="11019" width="9.1796875" style="8"/>
    <col min="11020" max="11020" width="9.54296875" style="8" bestFit="1" customWidth="1"/>
    <col min="11021" max="11021" width="9.1796875" style="8"/>
    <col min="11022" max="11022" width="11.453125" style="8" customWidth="1"/>
    <col min="11023" max="11264" width="9.1796875" style="8"/>
    <col min="11265" max="11265" width="15.1796875" style="8" bestFit="1" customWidth="1"/>
    <col min="11266" max="11266" width="59.54296875" style="8" customWidth="1"/>
    <col min="11267" max="11267" width="32" style="8" bestFit="1" customWidth="1"/>
    <col min="11268" max="11268" width="35.1796875" style="8" bestFit="1" customWidth="1"/>
    <col min="11269" max="11269" width="11.453125" style="8" customWidth="1"/>
    <col min="11270" max="11270" width="5.26953125" style="8" customWidth="1"/>
    <col min="11271" max="11271" width="7.81640625" style="8" customWidth="1"/>
    <col min="11272" max="11272" width="10.26953125" style="8" customWidth="1"/>
    <col min="11273" max="11275" width="9.1796875" style="8"/>
    <col min="11276" max="11276" width="9.54296875" style="8" bestFit="1" customWidth="1"/>
    <col min="11277" max="11277" width="9.1796875" style="8"/>
    <col min="11278" max="11278" width="11.453125" style="8" customWidth="1"/>
    <col min="11279" max="11520" width="9.1796875" style="8"/>
    <col min="11521" max="11521" width="15.1796875" style="8" bestFit="1" customWidth="1"/>
    <col min="11522" max="11522" width="59.54296875" style="8" customWidth="1"/>
    <col min="11523" max="11523" width="32" style="8" bestFit="1" customWidth="1"/>
    <col min="11524" max="11524" width="35.1796875" style="8" bestFit="1" customWidth="1"/>
    <col min="11525" max="11525" width="11.453125" style="8" customWidth="1"/>
    <col min="11526" max="11526" width="5.26953125" style="8" customWidth="1"/>
    <col min="11527" max="11527" width="7.81640625" style="8" customWidth="1"/>
    <col min="11528" max="11528" width="10.26953125" style="8" customWidth="1"/>
    <col min="11529" max="11531" width="9.1796875" style="8"/>
    <col min="11532" max="11532" width="9.54296875" style="8" bestFit="1" customWidth="1"/>
    <col min="11533" max="11533" width="9.1796875" style="8"/>
    <col min="11534" max="11534" width="11.453125" style="8" customWidth="1"/>
    <col min="11535" max="11776" width="9.1796875" style="8"/>
    <col min="11777" max="11777" width="15.1796875" style="8" bestFit="1" customWidth="1"/>
    <col min="11778" max="11778" width="59.54296875" style="8" customWidth="1"/>
    <col min="11779" max="11779" width="32" style="8" bestFit="1" customWidth="1"/>
    <col min="11780" max="11780" width="35.1796875" style="8" bestFit="1" customWidth="1"/>
    <col min="11781" max="11781" width="11.453125" style="8" customWidth="1"/>
    <col min="11782" max="11782" width="5.26953125" style="8" customWidth="1"/>
    <col min="11783" max="11783" width="7.81640625" style="8" customWidth="1"/>
    <col min="11784" max="11784" width="10.26953125" style="8" customWidth="1"/>
    <col min="11785" max="11787" width="9.1796875" style="8"/>
    <col min="11788" max="11788" width="9.54296875" style="8" bestFit="1" customWidth="1"/>
    <col min="11789" max="11789" width="9.1796875" style="8"/>
    <col min="11790" max="11790" width="11.453125" style="8" customWidth="1"/>
    <col min="11791" max="12032" width="9.1796875" style="8"/>
    <col min="12033" max="12033" width="15.1796875" style="8" bestFit="1" customWidth="1"/>
    <col min="12034" max="12034" width="59.54296875" style="8" customWidth="1"/>
    <col min="12035" max="12035" width="32" style="8" bestFit="1" customWidth="1"/>
    <col min="12036" max="12036" width="35.1796875" style="8" bestFit="1" customWidth="1"/>
    <col min="12037" max="12037" width="11.453125" style="8" customWidth="1"/>
    <col min="12038" max="12038" width="5.26953125" style="8" customWidth="1"/>
    <col min="12039" max="12039" width="7.81640625" style="8" customWidth="1"/>
    <col min="12040" max="12040" width="10.26953125" style="8" customWidth="1"/>
    <col min="12041" max="12043" width="9.1796875" style="8"/>
    <col min="12044" max="12044" width="9.54296875" style="8" bestFit="1" customWidth="1"/>
    <col min="12045" max="12045" width="9.1796875" style="8"/>
    <col min="12046" max="12046" width="11.453125" style="8" customWidth="1"/>
    <col min="12047" max="12288" width="9.1796875" style="8"/>
    <col min="12289" max="12289" width="15.1796875" style="8" bestFit="1" customWidth="1"/>
    <col min="12290" max="12290" width="59.54296875" style="8" customWidth="1"/>
    <col min="12291" max="12291" width="32" style="8" bestFit="1" customWidth="1"/>
    <col min="12292" max="12292" width="35.1796875" style="8" bestFit="1" customWidth="1"/>
    <col min="12293" max="12293" width="11.453125" style="8" customWidth="1"/>
    <col min="12294" max="12294" width="5.26953125" style="8" customWidth="1"/>
    <col min="12295" max="12295" width="7.81640625" style="8" customWidth="1"/>
    <col min="12296" max="12296" width="10.26953125" style="8" customWidth="1"/>
    <col min="12297" max="12299" width="9.1796875" style="8"/>
    <col min="12300" max="12300" width="9.54296875" style="8" bestFit="1" customWidth="1"/>
    <col min="12301" max="12301" width="9.1796875" style="8"/>
    <col min="12302" max="12302" width="11.453125" style="8" customWidth="1"/>
    <col min="12303" max="12544" width="9.1796875" style="8"/>
    <col min="12545" max="12545" width="15.1796875" style="8" bestFit="1" customWidth="1"/>
    <col min="12546" max="12546" width="59.54296875" style="8" customWidth="1"/>
    <col min="12547" max="12547" width="32" style="8" bestFit="1" customWidth="1"/>
    <col min="12548" max="12548" width="35.1796875" style="8" bestFit="1" customWidth="1"/>
    <col min="12549" max="12549" width="11.453125" style="8" customWidth="1"/>
    <col min="12550" max="12550" width="5.26953125" style="8" customWidth="1"/>
    <col min="12551" max="12551" width="7.81640625" style="8" customWidth="1"/>
    <col min="12552" max="12552" width="10.26953125" style="8" customWidth="1"/>
    <col min="12553" max="12555" width="9.1796875" style="8"/>
    <col min="12556" max="12556" width="9.54296875" style="8" bestFit="1" customWidth="1"/>
    <col min="12557" max="12557" width="9.1796875" style="8"/>
    <col min="12558" max="12558" width="11.453125" style="8" customWidth="1"/>
    <col min="12559" max="12800" width="9.1796875" style="8"/>
    <col min="12801" max="12801" width="15.1796875" style="8" bestFit="1" customWidth="1"/>
    <col min="12802" max="12802" width="59.54296875" style="8" customWidth="1"/>
    <col min="12803" max="12803" width="32" style="8" bestFit="1" customWidth="1"/>
    <col min="12804" max="12804" width="35.1796875" style="8" bestFit="1" customWidth="1"/>
    <col min="12805" max="12805" width="11.453125" style="8" customWidth="1"/>
    <col min="12806" max="12806" width="5.26953125" style="8" customWidth="1"/>
    <col min="12807" max="12807" width="7.81640625" style="8" customWidth="1"/>
    <col min="12808" max="12808" width="10.26953125" style="8" customWidth="1"/>
    <col min="12809" max="12811" width="9.1796875" style="8"/>
    <col min="12812" max="12812" width="9.54296875" style="8" bestFit="1" customWidth="1"/>
    <col min="12813" max="12813" width="9.1796875" style="8"/>
    <col min="12814" max="12814" width="11.453125" style="8" customWidth="1"/>
    <col min="12815" max="13056" width="9.1796875" style="8"/>
    <col min="13057" max="13057" width="15.1796875" style="8" bestFit="1" customWidth="1"/>
    <col min="13058" max="13058" width="59.54296875" style="8" customWidth="1"/>
    <col min="13059" max="13059" width="32" style="8" bestFit="1" customWidth="1"/>
    <col min="13060" max="13060" width="35.1796875" style="8" bestFit="1" customWidth="1"/>
    <col min="13061" max="13061" width="11.453125" style="8" customWidth="1"/>
    <col min="13062" max="13062" width="5.26953125" style="8" customWidth="1"/>
    <col min="13063" max="13063" width="7.81640625" style="8" customWidth="1"/>
    <col min="13064" max="13064" width="10.26953125" style="8" customWidth="1"/>
    <col min="13065" max="13067" width="9.1796875" style="8"/>
    <col min="13068" max="13068" width="9.54296875" style="8" bestFit="1" customWidth="1"/>
    <col min="13069" max="13069" width="9.1796875" style="8"/>
    <col min="13070" max="13070" width="11.453125" style="8" customWidth="1"/>
    <col min="13071" max="13312" width="9.1796875" style="8"/>
    <col min="13313" max="13313" width="15.1796875" style="8" bestFit="1" customWidth="1"/>
    <col min="13314" max="13314" width="59.54296875" style="8" customWidth="1"/>
    <col min="13315" max="13315" width="32" style="8" bestFit="1" customWidth="1"/>
    <col min="13316" max="13316" width="35.1796875" style="8" bestFit="1" customWidth="1"/>
    <col min="13317" max="13317" width="11.453125" style="8" customWidth="1"/>
    <col min="13318" max="13318" width="5.26953125" style="8" customWidth="1"/>
    <col min="13319" max="13319" width="7.81640625" style="8" customWidth="1"/>
    <col min="13320" max="13320" width="10.26953125" style="8" customWidth="1"/>
    <col min="13321" max="13323" width="9.1796875" style="8"/>
    <col min="13324" max="13324" width="9.54296875" style="8" bestFit="1" customWidth="1"/>
    <col min="13325" max="13325" width="9.1796875" style="8"/>
    <col min="13326" max="13326" width="11.453125" style="8" customWidth="1"/>
    <col min="13327" max="13568" width="9.1796875" style="8"/>
    <col min="13569" max="13569" width="15.1796875" style="8" bestFit="1" customWidth="1"/>
    <col min="13570" max="13570" width="59.54296875" style="8" customWidth="1"/>
    <col min="13571" max="13571" width="32" style="8" bestFit="1" customWidth="1"/>
    <col min="13572" max="13572" width="35.1796875" style="8" bestFit="1" customWidth="1"/>
    <col min="13573" max="13573" width="11.453125" style="8" customWidth="1"/>
    <col min="13574" max="13574" width="5.26953125" style="8" customWidth="1"/>
    <col min="13575" max="13575" width="7.81640625" style="8" customWidth="1"/>
    <col min="13576" max="13576" width="10.26953125" style="8" customWidth="1"/>
    <col min="13577" max="13579" width="9.1796875" style="8"/>
    <col min="13580" max="13580" width="9.54296875" style="8" bestFit="1" customWidth="1"/>
    <col min="13581" max="13581" width="9.1796875" style="8"/>
    <col min="13582" max="13582" width="11.453125" style="8" customWidth="1"/>
    <col min="13583" max="13824" width="9.1796875" style="8"/>
    <col min="13825" max="13825" width="15.1796875" style="8" bestFit="1" customWidth="1"/>
    <col min="13826" max="13826" width="59.54296875" style="8" customWidth="1"/>
    <col min="13827" max="13827" width="32" style="8" bestFit="1" customWidth="1"/>
    <col min="13828" max="13828" width="35.1796875" style="8" bestFit="1" customWidth="1"/>
    <col min="13829" max="13829" width="11.453125" style="8" customWidth="1"/>
    <col min="13830" max="13830" width="5.26953125" style="8" customWidth="1"/>
    <col min="13831" max="13831" width="7.81640625" style="8" customWidth="1"/>
    <col min="13832" max="13832" width="10.26953125" style="8" customWidth="1"/>
    <col min="13833" max="13835" width="9.1796875" style="8"/>
    <col min="13836" max="13836" width="9.54296875" style="8" bestFit="1" customWidth="1"/>
    <col min="13837" max="13837" width="9.1796875" style="8"/>
    <col min="13838" max="13838" width="11.453125" style="8" customWidth="1"/>
    <col min="13839" max="14080" width="9.1796875" style="8"/>
    <col min="14081" max="14081" width="15.1796875" style="8" bestFit="1" customWidth="1"/>
    <col min="14082" max="14082" width="59.54296875" style="8" customWidth="1"/>
    <col min="14083" max="14083" width="32" style="8" bestFit="1" customWidth="1"/>
    <col min="14084" max="14084" width="35.1796875" style="8" bestFit="1" customWidth="1"/>
    <col min="14085" max="14085" width="11.453125" style="8" customWidth="1"/>
    <col min="14086" max="14086" width="5.26953125" style="8" customWidth="1"/>
    <col min="14087" max="14087" width="7.81640625" style="8" customWidth="1"/>
    <col min="14088" max="14088" width="10.26953125" style="8" customWidth="1"/>
    <col min="14089" max="14091" width="9.1796875" style="8"/>
    <col min="14092" max="14092" width="9.54296875" style="8" bestFit="1" customWidth="1"/>
    <col min="14093" max="14093" width="9.1796875" style="8"/>
    <col min="14094" max="14094" width="11.453125" style="8" customWidth="1"/>
    <col min="14095" max="14336" width="9.1796875" style="8"/>
    <col min="14337" max="14337" width="15.1796875" style="8" bestFit="1" customWidth="1"/>
    <col min="14338" max="14338" width="59.54296875" style="8" customWidth="1"/>
    <col min="14339" max="14339" width="32" style="8" bestFit="1" customWidth="1"/>
    <col min="14340" max="14340" width="35.1796875" style="8" bestFit="1" customWidth="1"/>
    <col min="14341" max="14341" width="11.453125" style="8" customWidth="1"/>
    <col min="14342" max="14342" width="5.26953125" style="8" customWidth="1"/>
    <col min="14343" max="14343" width="7.81640625" style="8" customWidth="1"/>
    <col min="14344" max="14344" width="10.26953125" style="8" customWidth="1"/>
    <col min="14345" max="14347" width="9.1796875" style="8"/>
    <col min="14348" max="14348" width="9.54296875" style="8" bestFit="1" customWidth="1"/>
    <col min="14349" max="14349" width="9.1796875" style="8"/>
    <col min="14350" max="14350" width="11.453125" style="8" customWidth="1"/>
    <col min="14351" max="14592" width="9.1796875" style="8"/>
    <col min="14593" max="14593" width="15.1796875" style="8" bestFit="1" customWidth="1"/>
    <col min="14594" max="14594" width="59.54296875" style="8" customWidth="1"/>
    <col min="14595" max="14595" width="32" style="8" bestFit="1" customWidth="1"/>
    <col min="14596" max="14596" width="35.1796875" style="8" bestFit="1" customWidth="1"/>
    <col min="14597" max="14597" width="11.453125" style="8" customWidth="1"/>
    <col min="14598" max="14598" width="5.26953125" style="8" customWidth="1"/>
    <col min="14599" max="14599" width="7.81640625" style="8" customWidth="1"/>
    <col min="14600" max="14600" width="10.26953125" style="8" customWidth="1"/>
    <col min="14601" max="14603" width="9.1796875" style="8"/>
    <col min="14604" max="14604" width="9.54296875" style="8" bestFit="1" customWidth="1"/>
    <col min="14605" max="14605" width="9.1796875" style="8"/>
    <col min="14606" max="14606" width="11.453125" style="8" customWidth="1"/>
    <col min="14607" max="14848" width="9.1796875" style="8"/>
    <col min="14849" max="14849" width="15.1796875" style="8" bestFit="1" customWidth="1"/>
    <col min="14850" max="14850" width="59.54296875" style="8" customWidth="1"/>
    <col min="14851" max="14851" width="32" style="8" bestFit="1" customWidth="1"/>
    <col min="14852" max="14852" width="35.1796875" style="8" bestFit="1" customWidth="1"/>
    <col min="14853" max="14853" width="11.453125" style="8" customWidth="1"/>
    <col min="14854" max="14854" width="5.26953125" style="8" customWidth="1"/>
    <col min="14855" max="14855" width="7.81640625" style="8" customWidth="1"/>
    <col min="14856" max="14856" width="10.26953125" style="8" customWidth="1"/>
    <col min="14857" max="14859" width="9.1796875" style="8"/>
    <col min="14860" max="14860" width="9.54296875" style="8" bestFit="1" customWidth="1"/>
    <col min="14861" max="14861" width="9.1796875" style="8"/>
    <col min="14862" max="14862" width="11.453125" style="8" customWidth="1"/>
    <col min="14863" max="15104" width="9.1796875" style="8"/>
    <col min="15105" max="15105" width="15.1796875" style="8" bestFit="1" customWidth="1"/>
    <col min="15106" max="15106" width="59.54296875" style="8" customWidth="1"/>
    <col min="15107" max="15107" width="32" style="8" bestFit="1" customWidth="1"/>
    <col min="15108" max="15108" width="35.1796875" style="8" bestFit="1" customWidth="1"/>
    <col min="15109" max="15109" width="11.453125" style="8" customWidth="1"/>
    <col min="15110" max="15110" width="5.26953125" style="8" customWidth="1"/>
    <col min="15111" max="15111" width="7.81640625" style="8" customWidth="1"/>
    <col min="15112" max="15112" width="10.26953125" style="8" customWidth="1"/>
    <col min="15113" max="15115" width="9.1796875" style="8"/>
    <col min="15116" max="15116" width="9.54296875" style="8" bestFit="1" customWidth="1"/>
    <col min="15117" max="15117" width="9.1796875" style="8"/>
    <col min="15118" max="15118" width="11.453125" style="8" customWidth="1"/>
    <col min="15119" max="15360" width="9.1796875" style="8"/>
    <col min="15361" max="15361" width="15.1796875" style="8" bestFit="1" customWidth="1"/>
    <col min="15362" max="15362" width="59.54296875" style="8" customWidth="1"/>
    <col min="15363" max="15363" width="32" style="8" bestFit="1" customWidth="1"/>
    <col min="15364" max="15364" width="35.1796875" style="8" bestFit="1" customWidth="1"/>
    <col min="15365" max="15365" width="11.453125" style="8" customWidth="1"/>
    <col min="15366" max="15366" width="5.26953125" style="8" customWidth="1"/>
    <col min="15367" max="15367" width="7.81640625" style="8" customWidth="1"/>
    <col min="15368" max="15368" width="10.26953125" style="8" customWidth="1"/>
    <col min="15369" max="15371" width="9.1796875" style="8"/>
    <col min="15372" max="15372" width="9.54296875" style="8" bestFit="1" customWidth="1"/>
    <col min="15373" max="15373" width="9.1796875" style="8"/>
    <col min="15374" max="15374" width="11.453125" style="8" customWidth="1"/>
    <col min="15375" max="15616" width="9.1796875" style="8"/>
    <col min="15617" max="15617" width="15.1796875" style="8" bestFit="1" customWidth="1"/>
    <col min="15618" max="15618" width="59.54296875" style="8" customWidth="1"/>
    <col min="15619" max="15619" width="32" style="8" bestFit="1" customWidth="1"/>
    <col min="15620" max="15620" width="35.1796875" style="8" bestFit="1" customWidth="1"/>
    <col min="15621" max="15621" width="11.453125" style="8" customWidth="1"/>
    <col min="15622" max="15622" width="5.26953125" style="8" customWidth="1"/>
    <col min="15623" max="15623" width="7.81640625" style="8" customWidth="1"/>
    <col min="15624" max="15624" width="10.26953125" style="8" customWidth="1"/>
    <col min="15625" max="15627" width="9.1796875" style="8"/>
    <col min="15628" max="15628" width="9.54296875" style="8" bestFit="1" customWidth="1"/>
    <col min="15629" max="15629" width="9.1796875" style="8"/>
    <col min="15630" max="15630" width="11.453125" style="8" customWidth="1"/>
    <col min="15631" max="15872" width="9.1796875" style="8"/>
    <col min="15873" max="15873" width="15.1796875" style="8" bestFit="1" customWidth="1"/>
    <col min="15874" max="15874" width="59.54296875" style="8" customWidth="1"/>
    <col min="15875" max="15875" width="32" style="8" bestFit="1" customWidth="1"/>
    <col min="15876" max="15876" width="35.1796875" style="8" bestFit="1" customWidth="1"/>
    <col min="15877" max="15877" width="11.453125" style="8" customWidth="1"/>
    <col min="15878" max="15878" width="5.26953125" style="8" customWidth="1"/>
    <col min="15879" max="15879" width="7.81640625" style="8" customWidth="1"/>
    <col min="15880" max="15880" width="10.26953125" style="8" customWidth="1"/>
    <col min="15881" max="15883" width="9.1796875" style="8"/>
    <col min="15884" max="15884" width="9.54296875" style="8" bestFit="1" customWidth="1"/>
    <col min="15885" max="15885" width="9.1796875" style="8"/>
    <col min="15886" max="15886" width="11.453125" style="8" customWidth="1"/>
    <col min="15887" max="16128" width="9.1796875" style="8"/>
    <col min="16129" max="16129" width="15.1796875" style="8" bestFit="1" customWidth="1"/>
    <col min="16130" max="16130" width="59.54296875" style="8" customWidth="1"/>
    <col min="16131" max="16131" width="32" style="8" bestFit="1" customWidth="1"/>
    <col min="16132" max="16132" width="35.1796875" style="8" bestFit="1" customWidth="1"/>
    <col min="16133" max="16133" width="11.453125" style="8" customWidth="1"/>
    <col min="16134" max="16134" width="5.26953125" style="8" customWidth="1"/>
    <col min="16135" max="16135" width="7.81640625" style="8" customWidth="1"/>
    <col min="16136" max="16136" width="10.26953125" style="8" customWidth="1"/>
    <col min="16137" max="16139" width="9.1796875" style="8"/>
    <col min="16140" max="16140" width="9.54296875" style="8" bestFit="1" customWidth="1"/>
    <col min="16141" max="16141" width="9.1796875" style="8"/>
    <col min="16142" max="16142" width="11.453125" style="8" customWidth="1"/>
    <col min="16143" max="16384" width="9.1796875" style="8"/>
  </cols>
  <sheetData>
    <row r="1" spans="1:4" ht="67" customHeight="1" thickBot="1" x14ac:dyDescent="0.4">
      <c r="B1" s="158" t="s">
        <v>330</v>
      </c>
    </row>
    <row r="2" spans="1:4" x14ac:dyDescent="0.35">
      <c r="A2" s="166" t="s">
        <v>81</v>
      </c>
      <c r="B2" s="167"/>
      <c r="C2" s="167"/>
      <c r="D2" s="168"/>
    </row>
    <row r="3" spans="1:4" x14ac:dyDescent="0.35">
      <c r="A3" s="9" t="s">
        <v>82</v>
      </c>
      <c r="B3" s="164" t="s">
        <v>83</v>
      </c>
      <c r="C3" s="164"/>
      <c r="D3" s="165"/>
    </row>
    <row r="4" spans="1:4" x14ac:dyDescent="0.35">
      <c r="A4" s="9" t="s">
        <v>18</v>
      </c>
      <c r="B4" s="164" t="s">
        <v>84</v>
      </c>
      <c r="C4" s="164"/>
      <c r="D4" s="165"/>
    </row>
    <row r="5" spans="1:4" x14ac:dyDescent="0.35">
      <c r="A5" s="9" t="s">
        <v>0</v>
      </c>
      <c r="B5" s="169" t="s">
        <v>85</v>
      </c>
      <c r="C5" s="169"/>
      <c r="D5" s="170"/>
    </row>
    <row r="6" spans="1:4" x14ac:dyDescent="0.35">
      <c r="A6" s="9" t="s">
        <v>1</v>
      </c>
      <c r="B6" s="164" t="s">
        <v>86</v>
      </c>
      <c r="C6" s="164"/>
      <c r="D6" s="165"/>
    </row>
    <row r="7" spans="1:4" x14ac:dyDescent="0.35">
      <c r="A7" s="9" t="s">
        <v>19</v>
      </c>
      <c r="B7" s="164">
        <v>120</v>
      </c>
      <c r="C7" s="164"/>
      <c r="D7" s="165"/>
    </row>
    <row r="8" spans="1:4" x14ac:dyDescent="0.35">
      <c r="A8" s="9" t="s">
        <v>87</v>
      </c>
      <c r="B8" s="164" t="s">
        <v>88</v>
      </c>
      <c r="C8" s="164"/>
      <c r="D8" s="165"/>
    </row>
    <row r="9" spans="1:4" ht="15" thickBot="1" x14ac:dyDescent="0.4">
      <c r="A9" s="10" t="s">
        <v>89</v>
      </c>
      <c r="B9" s="177" t="s">
        <v>90</v>
      </c>
      <c r="C9" s="177"/>
      <c r="D9" s="178"/>
    </row>
    <row r="10" spans="1:4" ht="15" thickBot="1" x14ac:dyDescent="0.4">
      <c r="A10" s="11"/>
      <c r="B10" s="12"/>
      <c r="C10" s="13"/>
      <c r="D10" s="13"/>
    </row>
    <row r="11" spans="1:4" x14ac:dyDescent="0.35">
      <c r="A11" s="166" t="s">
        <v>91</v>
      </c>
      <c r="B11" s="167"/>
      <c r="C11" s="167"/>
      <c r="D11" s="168"/>
    </row>
    <row r="12" spans="1:4" x14ac:dyDescent="0.35">
      <c r="A12" s="9" t="s">
        <v>1</v>
      </c>
      <c r="B12" s="14" t="s">
        <v>2</v>
      </c>
      <c r="C12" s="14" t="s">
        <v>3</v>
      </c>
      <c r="D12" s="15" t="s">
        <v>92</v>
      </c>
    </row>
    <row r="13" spans="1:4" x14ac:dyDescent="0.35">
      <c r="A13" s="9" t="s">
        <v>93</v>
      </c>
      <c r="B13" s="16" t="s">
        <v>94</v>
      </c>
      <c r="C13" s="17" t="s">
        <v>95</v>
      </c>
      <c r="D13" s="18" t="s">
        <v>96</v>
      </c>
    </row>
    <row r="14" spans="1:4" x14ac:dyDescent="0.35">
      <c r="A14" s="9" t="s">
        <v>97</v>
      </c>
      <c r="B14" s="16" t="s">
        <v>98</v>
      </c>
      <c r="C14" s="17"/>
      <c r="D14" s="19"/>
    </row>
    <row r="15" spans="1:4" x14ac:dyDescent="0.35">
      <c r="A15" s="20"/>
      <c r="B15" s="16" t="s">
        <v>99</v>
      </c>
      <c r="C15" s="16"/>
      <c r="D15" s="19"/>
    </row>
    <row r="16" spans="1:4" x14ac:dyDescent="0.35">
      <c r="A16" s="9"/>
      <c r="B16" s="16" t="s">
        <v>100</v>
      </c>
      <c r="C16" s="17" t="s">
        <v>101</v>
      </c>
      <c r="D16" s="19"/>
    </row>
    <row r="17" spans="1:4" x14ac:dyDescent="0.35">
      <c r="A17" s="9" t="s">
        <v>102</v>
      </c>
      <c r="B17" s="16" t="s">
        <v>103</v>
      </c>
      <c r="C17" s="17" t="s">
        <v>104</v>
      </c>
      <c r="D17" s="18"/>
    </row>
    <row r="18" spans="1:4" x14ac:dyDescent="0.35">
      <c r="A18" s="9" t="s">
        <v>105</v>
      </c>
      <c r="B18" s="21" t="s">
        <v>106</v>
      </c>
      <c r="C18" s="17"/>
      <c r="D18" s="19"/>
    </row>
    <row r="19" spans="1:4" x14ac:dyDescent="0.35">
      <c r="A19" s="9"/>
      <c r="B19" s="16" t="s">
        <v>107</v>
      </c>
      <c r="C19" s="17"/>
      <c r="D19" s="19"/>
    </row>
    <row r="20" spans="1:4" x14ac:dyDescent="0.35">
      <c r="A20" s="9" t="s">
        <v>108</v>
      </c>
      <c r="B20" s="16" t="s">
        <v>109</v>
      </c>
      <c r="C20" s="16"/>
      <c r="D20" s="19"/>
    </row>
    <row r="21" spans="1:4" x14ac:dyDescent="0.35">
      <c r="A21" s="9" t="s">
        <v>110</v>
      </c>
      <c r="B21" s="16" t="s">
        <v>111</v>
      </c>
      <c r="C21" s="16" t="s">
        <v>112</v>
      </c>
      <c r="D21" s="19"/>
    </row>
    <row r="22" spans="1:4" x14ac:dyDescent="0.35">
      <c r="A22" s="9" t="s">
        <v>113</v>
      </c>
      <c r="B22" s="16" t="s">
        <v>114</v>
      </c>
      <c r="C22" s="17" t="s">
        <v>101</v>
      </c>
      <c r="D22" s="19"/>
    </row>
    <row r="23" spans="1:4" x14ac:dyDescent="0.35">
      <c r="A23" s="9"/>
      <c r="B23" s="16" t="s">
        <v>115</v>
      </c>
      <c r="C23" s="17" t="s">
        <v>101</v>
      </c>
      <c r="D23" s="19"/>
    </row>
    <row r="24" spans="1:4" x14ac:dyDescent="0.35">
      <c r="A24" s="9" t="s">
        <v>116</v>
      </c>
      <c r="B24" s="16" t="s">
        <v>117</v>
      </c>
      <c r="C24" s="16" t="s">
        <v>118</v>
      </c>
      <c r="D24" s="19"/>
    </row>
    <row r="25" spans="1:4" x14ac:dyDescent="0.35">
      <c r="A25" s="9"/>
      <c r="B25" s="16" t="s">
        <v>119</v>
      </c>
      <c r="C25" s="17" t="s">
        <v>120</v>
      </c>
      <c r="D25" s="19"/>
    </row>
    <row r="26" spans="1:4" x14ac:dyDescent="0.35">
      <c r="A26" s="9" t="s">
        <v>121</v>
      </c>
      <c r="B26" s="16" t="s">
        <v>122</v>
      </c>
      <c r="C26" s="17" t="s">
        <v>101</v>
      </c>
      <c r="D26" s="19"/>
    </row>
    <row r="27" spans="1:4" x14ac:dyDescent="0.35">
      <c r="A27" s="9"/>
      <c r="B27" s="16" t="s">
        <v>123</v>
      </c>
      <c r="C27" s="17" t="s">
        <v>101</v>
      </c>
      <c r="D27" s="19"/>
    </row>
    <row r="28" spans="1:4" x14ac:dyDescent="0.35">
      <c r="A28" s="9" t="s">
        <v>124</v>
      </c>
      <c r="B28" s="16" t="s">
        <v>125</v>
      </c>
      <c r="C28" s="16" t="s">
        <v>118</v>
      </c>
      <c r="D28" s="19"/>
    </row>
    <row r="29" spans="1:4" x14ac:dyDescent="0.35">
      <c r="A29" s="9"/>
      <c r="B29" s="16" t="s">
        <v>126</v>
      </c>
      <c r="C29" s="17" t="s">
        <v>127</v>
      </c>
      <c r="D29" s="19"/>
    </row>
    <row r="30" spans="1:4" x14ac:dyDescent="0.35">
      <c r="A30" s="9" t="s">
        <v>128</v>
      </c>
      <c r="B30" s="16" t="s">
        <v>129</v>
      </c>
      <c r="C30" s="16" t="s">
        <v>118</v>
      </c>
      <c r="D30" s="19"/>
    </row>
    <row r="31" spans="1:4" x14ac:dyDescent="0.35">
      <c r="A31" s="9"/>
      <c r="B31" s="16" t="s">
        <v>130</v>
      </c>
      <c r="C31" s="17" t="s">
        <v>131</v>
      </c>
      <c r="D31" s="19"/>
    </row>
    <row r="32" spans="1:4" x14ac:dyDescent="0.35">
      <c r="A32" s="9"/>
      <c r="B32" s="16" t="s">
        <v>132</v>
      </c>
      <c r="C32" s="17" t="s">
        <v>133</v>
      </c>
      <c r="D32" s="19" t="s">
        <v>134</v>
      </c>
    </row>
    <row r="33" spans="1:4" x14ac:dyDescent="0.35">
      <c r="A33" s="9"/>
      <c r="B33" s="16" t="s">
        <v>135</v>
      </c>
      <c r="C33" s="17" t="s">
        <v>136</v>
      </c>
      <c r="D33" s="19" t="s">
        <v>134</v>
      </c>
    </row>
    <row r="34" spans="1:4" x14ac:dyDescent="0.35">
      <c r="A34" s="9" t="s">
        <v>137</v>
      </c>
      <c r="B34" s="16" t="s">
        <v>138</v>
      </c>
      <c r="C34" s="17" t="s">
        <v>139</v>
      </c>
      <c r="D34" s="19"/>
    </row>
    <row r="35" spans="1:4" x14ac:dyDescent="0.35">
      <c r="A35" s="9" t="s">
        <v>140</v>
      </c>
      <c r="B35" s="16" t="s">
        <v>141</v>
      </c>
      <c r="C35" s="17" t="s">
        <v>101</v>
      </c>
      <c r="D35" s="19"/>
    </row>
    <row r="36" spans="1:4" ht="15" thickBot="1" x14ac:dyDescent="0.4">
      <c r="A36" s="10" t="s">
        <v>142</v>
      </c>
      <c r="B36" s="22" t="s">
        <v>143</v>
      </c>
      <c r="C36" s="23"/>
      <c r="D36" s="24"/>
    </row>
    <row r="37" spans="1:4" ht="15" thickBot="1" x14ac:dyDescent="0.4">
      <c r="B37" s="25"/>
      <c r="C37" s="26"/>
      <c r="D37" s="26"/>
    </row>
    <row r="38" spans="1:4" x14ac:dyDescent="0.35">
      <c r="A38" s="166" t="s">
        <v>144</v>
      </c>
      <c r="B38" s="167"/>
      <c r="C38" s="167"/>
      <c r="D38" s="168"/>
    </row>
    <row r="39" spans="1:4" x14ac:dyDescent="0.35">
      <c r="A39" s="9" t="s">
        <v>145</v>
      </c>
      <c r="B39" s="171" t="s">
        <v>146</v>
      </c>
      <c r="C39" s="172"/>
      <c r="D39" s="173"/>
    </row>
    <row r="40" spans="1:4" x14ac:dyDescent="0.35">
      <c r="A40" s="9" t="s">
        <v>147</v>
      </c>
      <c r="B40" s="171" t="s">
        <v>148</v>
      </c>
      <c r="C40" s="172"/>
      <c r="D40" s="173"/>
    </row>
    <row r="41" spans="1:4" x14ac:dyDescent="0.35">
      <c r="A41" s="9" t="s">
        <v>149</v>
      </c>
      <c r="B41" s="171" t="s">
        <v>150</v>
      </c>
      <c r="C41" s="172"/>
      <c r="D41" s="173"/>
    </row>
    <row r="42" spans="1:4" x14ac:dyDescent="0.35">
      <c r="A42" s="9" t="s">
        <v>151</v>
      </c>
      <c r="B42" s="171" t="s">
        <v>152</v>
      </c>
      <c r="C42" s="172"/>
      <c r="D42" s="173"/>
    </row>
    <row r="43" spans="1:4" x14ac:dyDescent="0.35">
      <c r="A43" s="27" t="s">
        <v>153</v>
      </c>
      <c r="B43" s="28" t="s">
        <v>154</v>
      </c>
      <c r="C43" s="29"/>
      <c r="D43" s="30"/>
    </row>
    <row r="44" spans="1:4" ht="29.5" customHeight="1" thickBot="1" x14ac:dyDescent="0.4">
      <c r="A44" s="10" t="s">
        <v>155</v>
      </c>
      <c r="B44" s="174" t="s">
        <v>156</v>
      </c>
      <c r="C44" s="175"/>
      <c r="D44" s="176"/>
    </row>
    <row r="45" spans="1:4" ht="15" thickBot="1" x14ac:dyDescent="0.4">
      <c r="B45" s="25"/>
      <c r="C45" s="26"/>
      <c r="D45" s="26"/>
    </row>
    <row r="46" spans="1:4" x14ac:dyDescent="0.35">
      <c r="A46" s="31" t="s">
        <v>157</v>
      </c>
      <c r="B46" s="32" t="s">
        <v>139</v>
      </c>
      <c r="C46" s="32" t="s">
        <v>158</v>
      </c>
      <c r="D46" s="33" t="s">
        <v>159</v>
      </c>
    </row>
    <row r="47" spans="1:4" x14ac:dyDescent="0.35">
      <c r="A47" s="9"/>
      <c r="B47" s="16" t="s">
        <v>160</v>
      </c>
      <c r="C47" s="16" t="s">
        <v>158</v>
      </c>
      <c r="D47" s="34" t="s">
        <v>161</v>
      </c>
    </row>
    <row r="48" spans="1:4" x14ac:dyDescent="0.35">
      <c r="A48" s="9"/>
      <c r="B48" s="16" t="s">
        <v>162</v>
      </c>
      <c r="C48" s="16" t="s">
        <v>158</v>
      </c>
      <c r="D48" s="34" t="s">
        <v>163</v>
      </c>
    </row>
    <row r="49" spans="1:4" x14ac:dyDescent="0.35">
      <c r="A49" s="9"/>
      <c r="B49" s="16" t="s">
        <v>104</v>
      </c>
      <c r="C49" s="16" t="s">
        <v>34</v>
      </c>
      <c r="D49" s="34" t="s">
        <v>164</v>
      </c>
    </row>
    <row r="50" spans="1:4" ht="15" thickBot="1" x14ac:dyDescent="0.4">
      <c r="A50" s="10"/>
      <c r="B50" s="35" t="s">
        <v>165</v>
      </c>
      <c r="C50" s="35" t="s">
        <v>166</v>
      </c>
      <c r="D50" s="36" t="s">
        <v>167</v>
      </c>
    </row>
    <row r="51" spans="1:4" x14ac:dyDescent="0.35">
      <c r="B51" s="37"/>
    </row>
  </sheetData>
  <mergeCells count="15">
    <mergeCell ref="B41:D41"/>
    <mergeCell ref="B42:D42"/>
    <mergeCell ref="B44:D44"/>
    <mergeCell ref="B8:D8"/>
    <mergeCell ref="B9:D9"/>
    <mergeCell ref="A11:D11"/>
    <mergeCell ref="A38:D38"/>
    <mergeCell ref="B39:D39"/>
    <mergeCell ref="B40:D40"/>
    <mergeCell ref="B7:D7"/>
    <mergeCell ref="A2:D2"/>
    <mergeCell ref="B3:D3"/>
    <mergeCell ref="B4:D4"/>
    <mergeCell ref="B5:D5"/>
    <mergeCell ref="B6:D6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portrait" r:id="rId1"/>
  <headerFooter scaleWithDoc="0">
    <oddFooter>&amp;L&amp;F&amp;R&amp;D</oddFooter>
  </headerFooter>
  <rowBreaks count="1" manualBreakCount="1">
    <brk id="36" max="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2"/>
  <sheetViews>
    <sheetView zoomScale="80" zoomScaleNormal="80" workbookViewId="0">
      <pane ySplit="13" topLeftCell="A86" activePane="bottomLeft" state="frozen"/>
      <selection pane="bottomLeft" activeCell="Q7" sqref="Q7"/>
    </sheetView>
  </sheetViews>
  <sheetFormatPr defaultColWidth="9.1796875" defaultRowHeight="13" x14ac:dyDescent="0.3"/>
  <cols>
    <col min="1" max="1" width="35.54296875" style="43" customWidth="1"/>
    <col min="2" max="2" width="29.1796875" style="47" customWidth="1"/>
    <col min="3" max="3" width="22" style="41" customWidth="1"/>
    <col min="4" max="4" width="16" style="41" customWidth="1"/>
    <col min="5" max="5" width="11.453125" style="41" customWidth="1"/>
    <col min="6" max="6" width="5.26953125" style="42" customWidth="1"/>
    <col min="7" max="7" width="7.81640625" style="41" customWidth="1"/>
    <col min="8" max="8" width="10.26953125" style="41" customWidth="1"/>
    <col min="9" max="11" width="9.1796875" style="41"/>
    <col min="12" max="12" width="9.54296875" style="41" bestFit="1" customWidth="1"/>
    <col min="13" max="13" width="9.1796875" style="41"/>
    <col min="14" max="14" width="11.453125" style="41" customWidth="1"/>
    <col min="15" max="256" width="9.1796875" style="41"/>
    <col min="257" max="257" width="35.54296875" style="41" customWidth="1"/>
    <col min="258" max="258" width="29.1796875" style="41" customWidth="1"/>
    <col min="259" max="259" width="22" style="41" customWidth="1"/>
    <col min="260" max="260" width="16" style="41" customWidth="1"/>
    <col min="261" max="261" width="11.453125" style="41" customWidth="1"/>
    <col min="262" max="262" width="5.26953125" style="41" customWidth="1"/>
    <col min="263" max="263" width="7.81640625" style="41" customWidth="1"/>
    <col min="264" max="264" width="10.26953125" style="41" customWidth="1"/>
    <col min="265" max="267" width="9.1796875" style="41"/>
    <col min="268" max="268" width="9.54296875" style="41" bestFit="1" customWidth="1"/>
    <col min="269" max="269" width="9.1796875" style="41"/>
    <col min="270" max="270" width="11.453125" style="41" customWidth="1"/>
    <col min="271" max="512" width="9.1796875" style="41"/>
    <col min="513" max="513" width="35.54296875" style="41" customWidth="1"/>
    <col min="514" max="514" width="29.1796875" style="41" customWidth="1"/>
    <col min="515" max="515" width="22" style="41" customWidth="1"/>
    <col min="516" max="516" width="16" style="41" customWidth="1"/>
    <col min="517" max="517" width="11.453125" style="41" customWidth="1"/>
    <col min="518" max="518" width="5.26953125" style="41" customWidth="1"/>
    <col min="519" max="519" width="7.81640625" style="41" customWidth="1"/>
    <col min="520" max="520" width="10.26953125" style="41" customWidth="1"/>
    <col min="521" max="523" width="9.1796875" style="41"/>
    <col min="524" max="524" width="9.54296875" style="41" bestFit="1" customWidth="1"/>
    <col min="525" max="525" width="9.1796875" style="41"/>
    <col min="526" max="526" width="11.453125" style="41" customWidth="1"/>
    <col min="527" max="768" width="9.1796875" style="41"/>
    <col min="769" max="769" width="35.54296875" style="41" customWidth="1"/>
    <col min="770" max="770" width="29.1796875" style="41" customWidth="1"/>
    <col min="771" max="771" width="22" style="41" customWidth="1"/>
    <col min="772" max="772" width="16" style="41" customWidth="1"/>
    <col min="773" max="773" width="11.453125" style="41" customWidth="1"/>
    <col min="774" max="774" width="5.26953125" style="41" customWidth="1"/>
    <col min="775" max="775" width="7.81640625" style="41" customWidth="1"/>
    <col min="776" max="776" width="10.26953125" style="41" customWidth="1"/>
    <col min="777" max="779" width="9.1796875" style="41"/>
    <col min="780" max="780" width="9.54296875" style="41" bestFit="1" customWidth="1"/>
    <col min="781" max="781" width="9.1796875" style="41"/>
    <col min="782" max="782" width="11.453125" style="41" customWidth="1"/>
    <col min="783" max="1024" width="9.1796875" style="41"/>
    <col min="1025" max="1025" width="35.54296875" style="41" customWidth="1"/>
    <col min="1026" max="1026" width="29.1796875" style="41" customWidth="1"/>
    <col min="1027" max="1027" width="22" style="41" customWidth="1"/>
    <col min="1028" max="1028" width="16" style="41" customWidth="1"/>
    <col min="1029" max="1029" width="11.453125" style="41" customWidth="1"/>
    <col min="1030" max="1030" width="5.26953125" style="41" customWidth="1"/>
    <col min="1031" max="1031" width="7.81640625" style="41" customWidth="1"/>
    <col min="1032" max="1032" width="10.26953125" style="41" customWidth="1"/>
    <col min="1033" max="1035" width="9.1796875" style="41"/>
    <col min="1036" max="1036" width="9.54296875" style="41" bestFit="1" customWidth="1"/>
    <col min="1037" max="1037" width="9.1796875" style="41"/>
    <col min="1038" max="1038" width="11.453125" style="41" customWidth="1"/>
    <col min="1039" max="1280" width="9.1796875" style="41"/>
    <col min="1281" max="1281" width="35.54296875" style="41" customWidth="1"/>
    <col min="1282" max="1282" width="29.1796875" style="41" customWidth="1"/>
    <col min="1283" max="1283" width="22" style="41" customWidth="1"/>
    <col min="1284" max="1284" width="16" style="41" customWidth="1"/>
    <col min="1285" max="1285" width="11.453125" style="41" customWidth="1"/>
    <col min="1286" max="1286" width="5.26953125" style="41" customWidth="1"/>
    <col min="1287" max="1287" width="7.81640625" style="41" customWidth="1"/>
    <col min="1288" max="1288" width="10.26953125" style="41" customWidth="1"/>
    <col min="1289" max="1291" width="9.1796875" style="41"/>
    <col min="1292" max="1292" width="9.54296875" style="41" bestFit="1" customWidth="1"/>
    <col min="1293" max="1293" width="9.1796875" style="41"/>
    <col min="1294" max="1294" width="11.453125" style="41" customWidth="1"/>
    <col min="1295" max="1536" width="9.1796875" style="41"/>
    <col min="1537" max="1537" width="35.54296875" style="41" customWidth="1"/>
    <col min="1538" max="1538" width="29.1796875" style="41" customWidth="1"/>
    <col min="1539" max="1539" width="22" style="41" customWidth="1"/>
    <col min="1540" max="1540" width="16" style="41" customWidth="1"/>
    <col min="1541" max="1541" width="11.453125" style="41" customWidth="1"/>
    <col min="1542" max="1542" width="5.26953125" style="41" customWidth="1"/>
    <col min="1543" max="1543" width="7.81640625" style="41" customWidth="1"/>
    <col min="1544" max="1544" width="10.26953125" style="41" customWidth="1"/>
    <col min="1545" max="1547" width="9.1796875" style="41"/>
    <col min="1548" max="1548" width="9.54296875" style="41" bestFit="1" customWidth="1"/>
    <col min="1549" max="1549" width="9.1796875" style="41"/>
    <col min="1550" max="1550" width="11.453125" style="41" customWidth="1"/>
    <col min="1551" max="1792" width="9.1796875" style="41"/>
    <col min="1793" max="1793" width="35.54296875" style="41" customWidth="1"/>
    <col min="1794" max="1794" width="29.1796875" style="41" customWidth="1"/>
    <col min="1795" max="1795" width="22" style="41" customWidth="1"/>
    <col min="1796" max="1796" width="16" style="41" customWidth="1"/>
    <col min="1797" max="1797" width="11.453125" style="41" customWidth="1"/>
    <col min="1798" max="1798" width="5.26953125" style="41" customWidth="1"/>
    <col min="1799" max="1799" width="7.81640625" style="41" customWidth="1"/>
    <col min="1800" max="1800" width="10.26953125" style="41" customWidth="1"/>
    <col min="1801" max="1803" width="9.1796875" style="41"/>
    <col min="1804" max="1804" width="9.54296875" style="41" bestFit="1" customWidth="1"/>
    <col min="1805" max="1805" width="9.1796875" style="41"/>
    <col min="1806" max="1806" width="11.453125" style="41" customWidth="1"/>
    <col min="1807" max="2048" width="9.1796875" style="41"/>
    <col min="2049" max="2049" width="35.54296875" style="41" customWidth="1"/>
    <col min="2050" max="2050" width="29.1796875" style="41" customWidth="1"/>
    <col min="2051" max="2051" width="22" style="41" customWidth="1"/>
    <col min="2052" max="2052" width="16" style="41" customWidth="1"/>
    <col min="2053" max="2053" width="11.453125" style="41" customWidth="1"/>
    <col min="2054" max="2054" width="5.26953125" style="41" customWidth="1"/>
    <col min="2055" max="2055" width="7.81640625" style="41" customWidth="1"/>
    <col min="2056" max="2056" width="10.26953125" style="41" customWidth="1"/>
    <col min="2057" max="2059" width="9.1796875" style="41"/>
    <col min="2060" max="2060" width="9.54296875" style="41" bestFit="1" customWidth="1"/>
    <col min="2061" max="2061" width="9.1796875" style="41"/>
    <col min="2062" max="2062" width="11.453125" style="41" customWidth="1"/>
    <col min="2063" max="2304" width="9.1796875" style="41"/>
    <col min="2305" max="2305" width="35.54296875" style="41" customWidth="1"/>
    <col min="2306" max="2306" width="29.1796875" style="41" customWidth="1"/>
    <col min="2307" max="2307" width="22" style="41" customWidth="1"/>
    <col min="2308" max="2308" width="16" style="41" customWidth="1"/>
    <col min="2309" max="2309" width="11.453125" style="41" customWidth="1"/>
    <col min="2310" max="2310" width="5.26953125" style="41" customWidth="1"/>
    <col min="2311" max="2311" width="7.81640625" style="41" customWidth="1"/>
    <col min="2312" max="2312" width="10.26953125" style="41" customWidth="1"/>
    <col min="2313" max="2315" width="9.1796875" style="41"/>
    <col min="2316" max="2316" width="9.54296875" style="41" bestFit="1" customWidth="1"/>
    <col min="2317" max="2317" width="9.1796875" style="41"/>
    <col min="2318" max="2318" width="11.453125" style="41" customWidth="1"/>
    <col min="2319" max="2560" width="9.1796875" style="41"/>
    <col min="2561" max="2561" width="35.54296875" style="41" customWidth="1"/>
    <col min="2562" max="2562" width="29.1796875" style="41" customWidth="1"/>
    <col min="2563" max="2563" width="22" style="41" customWidth="1"/>
    <col min="2564" max="2564" width="16" style="41" customWidth="1"/>
    <col min="2565" max="2565" width="11.453125" style="41" customWidth="1"/>
    <col min="2566" max="2566" width="5.26953125" style="41" customWidth="1"/>
    <col min="2567" max="2567" width="7.81640625" style="41" customWidth="1"/>
    <col min="2568" max="2568" width="10.26953125" style="41" customWidth="1"/>
    <col min="2569" max="2571" width="9.1796875" style="41"/>
    <col min="2572" max="2572" width="9.54296875" style="41" bestFit="1" customWidth="1"/>
    <col min="2573" max="2573" width="9.1796875" style="41"/>
    <col min="2574" max="2574" width="11.453125" style="41" customWidth="1"/>
    <col min="2575" max="2816" width="9.1796875" style="41"/>
    <col min="2817" max="2817" width="35.54296875" style="41" customWidth="1"/>
    <col min="2818" max="2818" width="29.1796875" style="41" customWidth="1"/>
    <col min="2819" max="2819" width="22" style="41" customWidth="1"/>
    <col min="2820" max="2820" width="16" style="41" customWidth="1"/>
    <col min="2821" max="2821" width="11.453125" style="41" customWidth="1"/>
    <col min="2822" max="2822" width="5.26953125" style="41" customWidth="1"/>
    <col min="2823" max="2823" width="7.81640625" style="41" customWidth="1"/>
    <col min="2824" max="2824" width="10.26953125" style="41" customWidth="1"/>
    <col min="2825" max="2827" width="9.1796875" style="41"/>
    <col min="2828" max="2828" width="9.54296875" style="41" bestFit="1" customWidth="1"/>
    <col min="2829" max="2829" width="9.1796875" style="41"/>
    <col min="2830" max="2830" width="11.453125" style="41" customWidth="1"/>
    <col min="2831" max="3072" width="9.1796875" style="41"/>
    <col min="3073" max="3073" width="35.54296875" style="41" customWidth="1"/>
    <col min="3074" max="3074" width="29.1796875" style="41" customWidth="1"/>
    <col min="3075" max="3075" width="22" style="41" customWidth="1"/>
    <col min="3076" max="3076" width="16" style="41" customWidth="1"/>
    <col min="3077" max="3077" width="11.453125" style="41" customWidth="1"/>
    <col min="3078" max="3078" width="5.26953125" style="41" customWidth="1"/>
    <col min="3079" max="3079" width="7.81640625" style="41" customWidth="1"/>
    <col min="3080" max="3080" width="10.26953125" style="41" customWidth="1"/>
    <col min="3081" max="3083" width="9.1796875" style="41"/>
    <col min="3084" max="3084" width="9.54296875" style="41" bestFit="1" customWidth="1"/>
    <col min="3085" max="3085" width="9.1796875" style="41"/>
    <col min="3086" max="3086" width="11.453125" style="41" customWidth="1"/>
    <col min="3087" max="3328" width="9.1796875" style="41"/>
    <col min="3329" max="3329" width="35.54296875" style="41" customWidth="1"/>
    <col min="3330" max="3330" width="29.1796875" style="41" customWidth="1"/>
    <col min="3331" max="3331" width="22" style="41" customWidth="1"/>
    <col min="3332" max="3332" width="16" style="41" customWidth="1"/>
    <col min="3333" max="3333" width="11.453125" style="41" customWidth="1"/>
    <col min="3334" max="3334" width="5.26953125" style="41" customWidth="1"/>
    <col min="3335" max="3335" width="7.81640625" style="41" customWidth="1"/>
    <col min="3336" max="3336" width="10.26953125" style="41" customWidth="1"/>
    <col min="3337" max="3339" width="9.1796875" style="41"/>
    <col min="3340" max="3340" width="9.54296875" style="41" bestFit="1" customWidth="1"/>
    <col min="3341" max="3341" width="9.1796875" style="41"/>
    <col min="3342" max="3342" width="11.453125" style="41" customWidth="1"/>
    <col min="3343" max="3584" width="9.1796875" style="41"/>
    <col min="3585" max="3585" width="35.54296875" style="41" customWidth="1"/>
    <col min="3586" max="3586" width="29.1796875" style="41" customWidth="1"/>
    <col min="3587" max="3587" width="22" style="41" customWidth="1"/>
    <col min="3588" max="3588" width="16" style="41" customWidth="1"/>
    <col min="3589" max="3589" width="11.453125" style="41" customWidth="1"/>
    <col min="3590" max="3590" width="5.26953125" style="41" customWidth="1"/>
    <col min="3591" max="3591" width="7.81640625" style="41" customWidth="1"/>
    <col min="3592" max="3592" width="10.26953125" style="41" customWidth="1"/>
    <col min="3593" max="3595" width="9.1796875" style="41"/>
    <col min="3596" max="3596" width="9.54296875" style="41" bestFit="1" customWidth="1"/>
    <col min="3597" max="3597" width="9.1796875" style="41"/>
    <col min="3598" max="3598" width="11.453125" style="41" customWidth="1"/>
    <col min="3599" max="3840" width="9.1796875" style="41"/>
    <col min="3841" max="3841" width="35.54296875" style="41" customWidth="1"/>
    <col min="3842" max="3842" width="29.1796875" style="41" customWidth="1"/>
    <col min="3843" max="3843" width="22" style="41" customWidth="1"/>
    <col min="3844" max="3844" width="16" style="41" customWidth="1"/>
    <col min="3845" max="3845" width="11.453125" style="41" customWidth="1"/>
    <col min="3846" max="3846" width="5.26953125" style="41" customWidth="1"/>
    <col min="3847" max="3847" width="7.81640625" style="41" customWidth="1"/>
    <col min="3848" max="3848" width="10.26953125" style="41" customWidth="1"/>
    <col min="3849" max="3851" width="9.1796875" style="41"/>
    <col min="3852" max="3852" width="9.54296875" style="41" bestFit="1" customWidth="1"/>
    <col min="3853" max="3853" width="9.1796875" style="41"/>
    <col min="3854" max="3854" width="11.453125" style="41" customWidth="1"/>
    <col min="3855" max="4096" width="9.1796875" style="41"/>
    <col min="4097" max="4097" width="35.54296875" style="41" customWidth="1"/>
    <col min="4098" max="4098" width="29.1796875" style="41" customWidth="1"/>
    <col min="4099" max="4099" width="22" style="41" customWidth="1"/>
    <col min="4100" max="4100" width="16" style="41" customWidth="1"/>
    <col min="4101" max="4101" width="11.453125" style="41" customWidth="1"/>
    <col min="4102" max="4102" width="5.26953125" style="41" customWidth="1"/>
    <col min="4103" max="4103" width="7.81640625" style="41" customWidth="1"/>
    <col min="4104" max="4104" width="10.26953125" style="41" customWidth="1"/>
    <col min="4105" max="4107" width="9.1796875" style="41"/>
    <col min="4108" max="4108" width="9.54296875" style="41" bestFit="1" customWidth="1"/>
    <col min="4109" max="4109" width="9.1796875" style="41"/>
    <col min="4110" max="4110" width="11.453125" style="41" customWidth="1"/>
    <col min="4111" max="4352" width="9.1796875" style="41"/>
    <col min="4353" max="4353" width="35.54296875" style="41" customWidth="1"/>
    <col min="4354" max="4354" width="29.1796875" style="41" customWidth="1"/>
    <col min="4355" max="4355" width="22" style="41" customWidth="1"/>
    <col min="4356" max="4356" width="16" style="41" customWidth="1"/>
    <col min="4357" max="4357" width="11.453125" style="41" customWidth="1"/>
    <col min="4358" max="4358" width="5.26953125" style="41" customWidth="1"/>
    <col min="4359" max="4359" width="7.81640625" style="41" customWidth="1"/>
    <col min="4360" max="4360" width="10.26953125" style="41" customWidth="1"/>
    <col min="4361" max="4363" width="9.1796875" style="41"/>
    <col min="4364" max="4364" width="9.54296875" style="41" bestFit="1" customWidth="1"/>
    <col min="4365" max="4365" width="9.1796875" style="41"/>
    <col min="4366" max="4366" width="11.453125" style="41" customWidth="1"/>
    <col min="4367" max="4608" width="9.1796875" style="41"/>
    <col min="4609" max="4609" width="35.54296875" style="41" customWidth="1"/>
    <col min="4610" max="4610" width="29.1796875" style="41" customWidth="1"/>
    <col min="4611" max="4611" width="22" style="41" customWidth="1"/>
    <col min="4612" max="4612" width="16" style="41" customWidth="1"/>
    <col min="4613" max="4613" width="11.453125" style="41" customWidth="1"/>
    <col min="4614" max="4614" width="5.26953125" style="41" customWidth="1"/>
    <col min="4615" max="4615" width="7.81640625" style="41" customWidth="1"/>
    <col min="4616" max="4616" width="10.26953125" style="41" customWidth="1"/>
    <col min="4617" max="4619" width="9.1796875" style="41"/>
    <col min="4620" max="4620" width="9.54296875" style="41" bestFit="1" customWidth="1"/>
    <col min="4621" max="4621" width="9.1796875" style="41"/>
    <col min="4622" max="4622" width="11.453125" style="41" customWidth="1"/>
    <col min="4623" max="4864" width="9.1796875" style="41"/>
    <col min="4865" max="4865" width="35.54296875" style="41" customWidth="1"/>
    <col min="4866" max="4866" width="29.1796875" style="41" customWidth="1"/>
    <col min="4867" max="4867" width="22" style="41" customWidth="1"/>
    <col min="4868" max="4868" width="16" style="41" customWidth="1"/>
    <col min="4869" max="4869" width="11.453125" style="41" customWidth="1"/>
    <col min="4870" max="4870" width="5.26953125" style="41" customWidth="1"/>
    <col min="4871" max="4871" width="7.81640625" style="41" customWidth="1"/>
    <col min="4872" max="4872" width="10.26953125" style="41" customWidth="1"/>
    <col min="4873" max="4875" width="9.1796875" style="41"/>
    <col min="4876" max="4876" width="9.54296875" style="41" bestFit="1" customWidth="1"/>
    <col min="4877" max="4877" width="9.1796875" style="41"/>
    <col min="4878" max="4878" width="11.453125" style="41" customWidth="1"/>
    <col min="4879" max="5120" width="9.1796875" style="41"/>
    <col min="5121" max="5121" width="35.54296875" style="41" customWidth="1"/>
    <col min="5122" max="5122" width="29.1796875" style="41" customWidth="1"/>
    <col min="5123" max="5123" width="22" style="41" customWidth="1"/>
    <col min="5124" max="5124" width="16" style="41" customWidth="1"/>
    <col min="5125" max="5125" width="11.453125" style="41" customWidth="1"/>
    <col min="5126" max="5126" width="5.26953125" style="41" customWidth="1"/>
    <col min="5127" max="5127" width="7.81640625" style="41" customWidth="1"/>
    <col min="5128" max="5128" width="10.26953125" style="41" customWidth="1"/>
    <col min="5129" max="5131" width="9.1796875" style="41"/>
    <col min="5132" max="5132" width="9.54296875" style="41" bestFit="1" customWidth="1"/>
    <col min="5133" max="5133" width="9.1796875" style="41"/>
    <col min="5134" max="5134" width="11.453125" style="41" customWidth="1"/>
    <col min="5135" max="5376" width="9.1796875" style="41"/>
    <col min="5377" max="5377" width="35.54296875" style="41" customWidth="1"/>
    <col min="5378" max="5378" width="29.1796875" style="41" customWidth="1"/>
    <col min="5379" max="5379" width="22" style="41" customWidth="1"/>
    <col min="5380" max="5380" width="16" style="41" customWidth="1"/>
    <col min="5381" max="5381" width="11.453125" style="41" customWidth="1"/>
    <col min="5382" max="5382" width="5.26953125" style="41" customWidth="1"/>
    <col min="5383" max="5383" width="7.81640625" style="41" customWidth="1"/>
    <col min="5384" max="5384" width="10.26953125" style="41" customWidth="1"/>
    <col min="5385" max="5387" width="9.1796875" style="41"/>
    <col min="5388" max="5388" width="9.54296875" style="41" bestFit="1" customWidth="1"/>
    <col min="5389" max="5389" width="9.1796875" style="41"/>
    <col min="5390" max="5390" width="11.453125" style="41" customWidth="1"/>
    <col min="5391" max="5632" width="9.1796875" style="41"/>
    <col min="5633" max="5633" width="35.54296875" style="41" customWidth="1"/>
    <col min="5634" max="5634" width="29.1796875" style="41" customWidth="1"/>
    <col min="5635" max="5635" width="22" style="41" customWidth="1"/>
    <col min="5636" max="5636" width="16" style="41" customWidth="1"/>
    <col min="5637" max="5637" width="11.453125" style="41" customWidth="1"/>
    <col min="5638" max="5638" width="5.26953125" style="41" customWidth="1"/>
    <col min="5639" max="5639" width="7.81640625" style="41" customWidth="1"/>
    <col min="5640" max="5640" width="10.26953125" style="41" customWidth="1"/>
    <col min="5641" max="5643" width="9.1796875" style="41"/>
    <col min="5644" max="5644" width="9.54296875" style="41" bestFit="1" customWidth="1"/>
    <col min="5645" max="5645" width="9.1796875" style="41"/>
    <col min="5646" max="5646" width="11.453125" style="41" customWidth="1"/>
    <col min="5647" max="5888" width="9.1796875" style="41"/>
    <col min="5889" max="5889" width="35.54296875" style="41" customWidth="1"/>
    <col min="5890" max="5890" width="29.1796875" style="41" customWidth="1"/>
    <col min="5891" max="5891" width="22" style="41" customWidth="1"/>
    <col min="5892" max="5892" width="16" style="41" customWidth="1"/>
    <col min="5893" max="5893" width="11.453125" style="41" customWidth="1"/>
    <col min="5894" max="5894" width="5.26953125" style="41" customWidth="1"/>
    <col min="5895" max="5895" width="7.81640625" style="41" customWidth="1"/>
    <col min="5896" max="5896" width="10.26953125" style="41" customWidth="1"/>
    <col min="5897" max="5899" width="9.1796875" style="41"/>
    <col min="5900" max="5900" width="9.54296875" style="41" bestFit="1" customWidth="1"/>
    <col min="5901" max="5901" width="9.1796875" style="41"/>
    <col min="5902" max="5902" width="11.453125" style="41" customWidth="1"/>
    <col min="5903" max="6144" width="9.1796875" style="41"/>
    <col min="6145" max="6145" width="35.54296875" style="41" customWidth="1"/>
    <col min="6146" max="6146" width="29.1796875" style="41" customWidth="1"/>
    <col min="6147" max="6147" width="22" style="41" customWidth="1"/>
    <col min="6148" max="6148" width="16" style="41" customWidth="1"/>
    <col min="6149" max="6149" width="11.453125" style="41" customWidth="1"/>
    <col min="6150" max="6150" width="5.26953125" style="41" customWidth="1"/>
    <col min="6151" max="6151" width="7.81640625" style="41" customWidth="1"/>
    <col min="6152" max="6152" width="10.26953125" style="41" customWidth="1"/>
    <col min="6153" max="6155" width="9.1796875" style="41"/>
    <col min="6156" max="6156" width="9.54296875" style="41" bestFit="1" customWidth="1"/>
    <col min="6157" max="6157" width="9.1796875" style="41"/>
    <col min="6158" max="6158" width="11.453125" style="41" customWidth="1"/>
    <col min="6159" max="6400" width="9.1796875" style="41"/>
    <col min="6401" max="6401" width="35.54296875" style="41" customWidth="1"/>
    <col min="6402" max="6402" width="29.1796875" style="41" customWidth="1"/>
    <col min="6403" max="6403" width="22" style="41" customWidth="1"/>
    <col min="6404" max="6404" width="16" style="41" customWidth="1"/>
    <col min="6405" max="6405" width="11.453125" style="41" customWidth="1"/>
    <col min="6406" max="6406" width="5.26953125" style="41" customWidth="1"/>
    <col min="6407" max="6407" width="7.81640625" style="41" customWidth="1"/>
    <col min="6408" max="6408" width="10.26953125" style="41" customWidth="1"/>
    <col min="6409" max="6411" width="9.1796875" style="41"/>
    <col min="6412" max="6412" width="9.54296875" style="41" bestFit="1" customWidth="1"/>
    <col min="6413" max="6413" width="9.1796875" style="41"/>
    <col min="6414" max="6414" width="11.453125" style="41" customWidth="1"/>
    <col min="6415" max="6656" width="9.1796875" style="41"/>
    <col min="6657" max="6657" width="35.54296875" style="41" customWidth="1"/>
    <col min="6658" max="6658" width="29.1796875" style="41" customWidth="1"/>
    <col min="6659" max="6659" width="22" style="41" customWidth="1"/>
    <col min="6660" max="6660" width="16" style="41" customWidth="1"/>
    <col min="6661" max="6661" width="11.453125" style="41" customWidth="1"/>
    <col min="6662" max="6662" width="5.26953125" style="41" customWidth="1"/>
    <col min="6663" max="6663" width="7.81640625" style="41" customWidth="1"/>
    <col min="6664" max="6664" width="10.26953125" style="41" customWidth="1"/>
    <col min="6665" max="6667" width="9.1796875" style="41"/>
    <col min="6668" max="6668" width="9.54296875" style="41" bestFit="1" customWidth="1"/>
    <col min="6669" max="6669" width="9.1796875" style="41"/>
    <col min="6670" max="6670" width="11.453125" style="41" customWidth="1"/>
    <col min="6671" max="6912" width="9.1796875" style="41"/>
    <col min="6913" max="6913" width="35.54296875" style="41" customWidth="1"/>
    <col min="6914" max="6914" width="29.1796875" style="41" customWidth="1"/>
    <col min="6915" max="6915" width="22" style="41" customWidth="1"/>
    <col min="6916" max="6916" width="16" style="41" customWidth="1"/>
    <col min="6917" max="6917" width="11.453125" style="41" customWidth="1"/>
    <col min="6918" max="6918" width="5.26953125" style="41" customWidth="1"/>
    <col min="6919" max="6919" width="7.81640625" style="41" customWidth="1"/>
    <col min="6920" max="6920" width="10.26953125" style="41" customWidth="1"/>
    <col min="6921" max="6923" width="9.1796875" style="41"/>
    <col min="6924" max="6924" width="9.54296875" style="41" bestFit="1" customWidth="1"/>
    <col min="6925" max="6925" width="9.1796875" style="41"/>
    <col min="6926" max="6926" width="11.453125" style="41" customWidth="1"/>
    <col min="6927" max="7168" width="9.1796875" style="41"/>
    <col min="7169" max="7169" width="35.54296875" style="41" customWidth="1"/>
    <col min="7170" max="7170" width="29.1796875" style="41" customWidth="1"/>
    <col min="7171" max="7171" width="22" style="41" customWidth="1"/>
    <col min="7172" max="7172" width="16" style="41" customWidth="1"/>
    <col min="7173" max="7173" width="11.453125" style="41" customWidth="1"/>
    <col min="7174" max="7174" width="5.26953125" style="41" customWidth="1"/>
    <col min="7175" max="7175" width="7.81640625" style="41" customWidth="1"/>
    <col min="7176" max="7176" width="10.26953125" style="41" customWidth="1"/>
    <col min="7177" max="7179" width="9.1796875" style="41"/>
    <col min="7180" max="7180" width="9.54296875" style="41" bestFit="1" customWidth="1"/>
    <col min="7181" max="7181" width="9.1796875" style="41"/>
    <col min="7182" max="7182" width="11.453125" style="41" customWidth="1"/>
    <col min="7183" max="7424" width="9.1796875" style="41"/>
    <col min="7425" max="7425" width="35.54296875" style="41" customWidth="1"/>
    <col min="7426" max="7426" width="29.1796875" style="41" customWidth="1"/>
    <col min="7427" max="7427" width="22" style="41" customWidth="1"/>
    <col min="7428" max="7428" width="16" style="41" customWidth="1"/>
    <col min="7429" max="7429" width="11.453125" style="41" customWidth="1"/>
    <col min="7430" max="7430" width="5.26953125" style="41" customWidth="1"/>
    <col min="7431" max="7431" width="7.81640625" style="41" customWidth="1"/>
    <col min="7432" max="7432" width="10.26953125" style="41" customWidth="1"/>
    <col min="7433" max="7435" width="9.1796875" style="41"/>
    <col min="7436" max="7436" width="9.54296875" style="41" bestFit="1" customWidth="1"/>
    <col min="7437" max="7437" width="9.1796875" style="41"/>
    <col min="7438" max="7438" width="11.453125" style="41" customWidth="1"/>
    <col min="7439" max="7680" width="9.1796875" style="41"/>
    <col min="7681" max="7681" width="35.54296875" style="41" customWidth="1"/>
    <col min="7682" max="7682" width="29.1796875" style="41" customWidth="1"/>
    <col min="7683" max="7683" width="22" style="41" customWidth="1"/>
    <col min="7684" max="7684" width="16" style="41" customWidth="1"/>
    <col min="7685" max="7685" width="11.453125" style="41" customWidth="1"/>
    <col min="7686" max="7686" width="5.26953125" style="41" customWidth="1"/>
    <col min="7687" max="7687" width="7.81640625" style="41" customWidth="1"/>
    <col min="7688" max="7688" width="10.26953125" style="41" customWidth="1"/>
    <col min="7689" max="7691" width="9.1796875" style="41"/>
    <col min="7692" max="7692" width="9.54296875" style="41" bestFit="1" customWidth="1"/>
    <col min="7693" max="7693" width="9.1796875" style="41"/>
    <col min="7694" max="7694" width="11.453125" style="41" customWidth="1"/>
    <col min="7695" max="7936" width="9.1796875" style="41"/>
    <col min="7937" max="7937" width="35.54296875" style="41" customWidth="1"/>
    <col min="7938" max="7938" width="29.1796875" style="41" customWidth="1"/>
    <col min="7939" max="7939" width="22" style="41" customWidth="1"/>
    <col min="7940" max="7940" width="16" style="41" customWidth="1"/>
    <col min="7941" max="7941" width="11.453125" style="41" customWidth="1"/>
    <col min="7942" max="7942" width="5.26953125" style="41" customWidth="1"/>
    <col min="7943" max="7943" width="7.81640625" style="41" customWidth="1"/>
    <col min="7944" max="7944" width="10.26953125" style="41" customWidth="1"/>
    <col min="7945" max="7947" width="9.1796875" style="41"/>
    <col min="7948" max="7948" width="9.54296875" style="41" bestFit="1" customWidth="1"/>
    <col min="7949" max="7949" width="9.1796875" style="41"/>
    <col min="7950" max="7950" width="11.453125" style="41" customWidth="1"/>
    <col min="7951" max="8192" width="9.1796875" style="41"/>
    <col min="8193" max="8193" width="35.54296875" style="41" customWidth="1"/>
    <col min="8194" max="8194" width="29.1796875" style="41" customWidth="1"/>
    <col min="8195" max="8195" width="22" style="41" customWidth="1"/>
    <col min="8196" max="8196" width="16" style="41" customWidth="1"/>
    <col min="8197" max="8197" width="11.453125" style="41" customWidth="1"/>
    <col min="8198" max="8198" width="5.26953125" style="41" customWidth="1"/>
    <col min="8199" max="8199" width="7.81640625" style="41" customWidth="1"/>
    <col min="8200" max="8200" width="10.26953125" style="41" customWidth="1"/>
    <col min="8201" max="8203" width="9.1796875" style="41"/>
    <col min="8204" max="8204" width="9.54296875" style="41" bestFit="1" customWidth="1"/>
    <col min="8205" max="8205" width="9.1796875" style="41"/>
    <col min="8206" max="8206" width="11.453125" style="41" customWidth="1"/>
    <col min="8207" max="8448" width="9.1796875" style="41"/>
    <col min="8449" max="8449" width="35.54296875" style="41" customWidth="1"/>
    <col min="8450" max="8450" width="29.1796875" style="41" customWidth="1"/>
    <col min="8451" max="8451" width="22" style="41" customWidth="1"/>
    <col min="8452" max="8452" width="16" style="41" customWidth="1"/>
    <col min="8453" max="8453" width="11.453125" style="41" customWidth="1"/>
    <col min="8454" max="8454" width="5.26953125" style="41" customWidth="1"/>
    <col min="8455" max="8455" width="7.81640625" style="41" customWidth="1"/>
    <col min="8456" max="8456" width="10.26953125" style="41" customWidth="1"/>
    <col min="8457" max="8459" width="9.1796875" style="41"/>
    <col min="8460" max="8460" width="9.54296875" style="41" bestFit="1" customWidth="1"/>
    <col min="8461" max="8461" width="9.1796875" style="41"/>
    <col min="8462" max="8462" width="11.453125" style="41" customWidth="1"/>
    <col min="8463" max="8704" width="9.1796875" style="41"/>
    <col min="8705" max="8705" width="35.54296875" style="41" customWidth="1"/>
    <col min="8706" max="8706" width="29.1796875" style="41" customWidth="1"/>
    <col min="8707" max="8707" width="22" style="41" customWidth="1"/>
    <col min="8708" max="8708" width="16" style="41" customWidth="1"/>
    <col min="8709" max="8709" width="11.453125" style="41" customWidth="1"/>
    <col min="8710" max="8710" width="5.26953125" style="41" customWidth="1"/>
    <col min="8711" max="8711" width="7.81640625" style="41" customWidth="1"/>
    <col min="8712" max="8712" width="10.26953125" style="41" customWidth="1"/>
    <col min="8713" max="8715" width="9.1796875" style="41"/>
    <col min="8716" max="8716" width="9.54296875" style="41" bestFit="1" customWidth="1"/>
    <col min="8717" max="8717" width="9.1796875" style="41"/>
    <col min="8718" max="8718" width="11.453125" style="41" customWidth="1"/>
    <col min="8719" max="8960" width="9.1796875" style="41"/>
    <col min="8961" max="8961" width="35.54296875" style="41" customWidth="1"/>
    <col min="8962" max="8962" width="29.1796875" style="41" customWidth="1"/>
    <col min="8963" max="8963" width="22" style="41" customWidth="1"/>
    <col min="8964" max="8964" width="16" style="41" customWidth="1"/>
    <col min="8965" max="8965" width="11.453125" style="41" customWidth="1"/>
    <col min="8966" max="8966" width="5.26953125" style="41" customWidth="1"/>
    <col min="8967" max="8967" width="7.81640625" style="41" customWidth="1"/>
    <col min="8968" max="8968" width="10.26953125" style="41" customWidth="1"/>
    <col min="8969" max="8971" width="9.1796875" style="41"/>
    <col min="8972" max="8972" width="9.54296875" style="41" bestFit="1" customWidth="1"/>
    <col min="8973" max="8973" width="9.1796875" style="41"/>
    <col min="8974" max="8974" width="11.453125" style="41" customWidth="1"/>
    <col min="8975" max="9216" width="9.1796875" style="41"/>
    <col min="9217" max="9217" width="35.54296875" style="41" customWidth="1"/>
    <col min="9218" max="9218" width="29.1796875" style="41" customWidth="1"/>
    <col min="9219" max="9219" width="22" style="41" customWidth="1"/>
    <col min="9220" max="9220" width="16" style="41" customWidth="1"/>
    <col min="9221" max="9221" width="11.453125" style="41" customWidth="1"/>
    <col min="9222" max="9222" width="5.26953125" style="41" customWidth="1"/>
    <col min="9223" max="9223" width="7.81640625" style="41" customWidth="1"/>
    <col min="9224" max="9224" width="10.26953125" style="41" customWidth="1"/>
    <col min="9225" max="9227" width="9.1796875" style="41"/>
    <col min="9228" max="9228" width="9.54296875" style="41" bestFit="1" customWidth="1"/>
    <col min="9229" max="9229" width="9.1796875" style="41"/>
    <col min="9230" max="9230" width="11.453125" style="41" customWidth="1"/>
    <col min="9231" max="9472" width="9.1796875" style="41"/>
    <col min="9473" max="9473" width="35.54296875" style="41" customWidth="1"/>
    <col min="9474" max="9474" width="29.1796875" style="41" customWidth="1"/>
    <col min="9475" max="9475" width="22" style="41" customWidth="1"/>
    <col min="9476" max="9476" width="16" style="41" customWidth="1"/>
    <col min="9477" max="9477" width="11.453125" style="41" customWidth="1"/>
    <col min="9478" max="9478" width="5.26953125" style="41" customWidth="1"/>
    <col min="9479" max="9479" width="7.81640625" style="41" customWidth="1"/>
    <col min="9480" max="9480" width="10.26953125" style="41" customWidth="1"/>
    <col min="9481" max="9483" width="9.1796875" style="41"/>
    <col min="9484" max="9484" width="9.54296875" style="41" bestFit="1" customWidth="1"/>
    <col min="9485" max="9485" width="9.1796875" style="41"/>
    <col min="9486" max="9486" width="11.453125" style="41" customWidth="1"/>
    <col min="9487" max="9728" width="9.1796875" style="41"/>
    <col min="9729" max="9729" width="35.54296875" style="41" customWidth="1"/>
    <col min="9730" max="9730" width="29.1796875" style="41" customWidth="1"/>
    <col min="9731" max="9731" width="22" style="41" customWidth="1"/>
    <col min="9732" max="9732" width="16" style="41" customWidth="1"/>
    <col min="9733" max="9733" width="11.453125" style="41" customWidth="1"/>
    <col min="9734" max="9734" width="5.26953125" style="41" customWidth="1"/>
    <col min="9735" max="9735" width="7.81640625" style="41" customWidth="1"/>
    <col min="9736" max="9736" width="10.26953125" style="41" customWidth="1"/>
    <col min="9737" max="9739" width="9.1796875" style="41"/>
    <col min="9740" max="9740" width="9.54296875" style="41" bestFit="1" customWidth="1"/>
    <col min="9741" max="9741" width="9.1796875" style="41"/>
    <col min="9742" max="9742" width="11.453125" style="41" customWidth="1"/>
    <col min="9743" max="9984" width="9.1796875" style="41"/>
    <col min="9985" max="9985" width="35.54296875" style="41" customWidth="1"/>
    <col min="9986" max="9986" width="29.1796875" style="41" customWidth="1"/>
    <col min="9987" max="9987" width="22" style="41" customWidth="1"/>
    <col min="9988" max="9988" width="16" style="41" customWidth="1"/>
    <col min="9989" max="9989" width="11.453125" style="41" customWidth="1"/>
    <col min="9990" max="9990" width="5.26953125" style="41" customWidth="1"/>
    <col min="9991" max="9991" width="7.81640625" style="41" customWidth="1"/>
    <col min="9992" max="9992" width="10.26953125" style="41" customWidth="1"/>
    <col min="9993" max="9995" width="9.1796875" style="41"/>
    <col min="9996" max="9996" width="9.54296875" style="41" bestFit="1" customWidth="1"/>
    <col min="9997" max="9997" width="9.1796875" style="41"/>
    <col min="9998" max="9998" width="11.453125" style="41" customWidth="1"/>
    <col min="9999" max="10240" width="9.1796875" style="41"/>
    <col min="10241" max="10241" width="35.54296875" style="41" customWidth="1"/>
    <col min="10242" max="10242" width="29.1796875" style="41" customWidth="1"/>
    <col min="10243" max="10243" width="22" style="41" customWidth="1"/>
    <col min="10244" max="10244" width="16" style="41" customWidth="1"/>
    <col min="10245" max="10245" width="11.453125" style="41" customWidth="1"/>
    <col min="10246" max="10246" width="5.26953125" style="41" customWidth="1"/>
    <col min="10247" max="10247" width="7.81640625" style="41" customWidth="1"/>
    <col min="10248" max="10248" width="10.26953125" style="41" customWidth="1"/>
    <col min="10249" max="10251" width="9.1796875" style="41"/>
    <col min="10252" max="10252" width="9.54296875" style="41" bestFit="1" customWidth="1"/>
    <col min="10253" max="10253" width="9.1796875" style="41"/>
    <col min="10254" max="10254" width="11.453125" style="41" customWidth="1"/>
    <col min="10255" max="10496" width="9.1796875" style="41"/>
    <col min="10497" max="10497" width="35.54296875" style="41" customWidth="1"/>
    <col min="10498" max="10498" width="29.1796875" style="41" customWidth="1"/>
    <col min="10499" max="10499" width="22" style="41" customWidth="1"/>
    <col min="10500" max="10500" width="16" style="41" customWidth="1"/>
    <col min="10501" max="10501" width="11.453125" style="41" customWidth="1"/>
    <col min="10502" max="10502" width="5.26953125" style="41" customWidth="1"/>
    <col min="10503" max="10503" width="7.81640625" style="41" customWidth="1"/>
    <col min="10504" max="10504" width="10.26953125" style="41" customWidth="1"/>
    <col min="10505" max="10507" width="9.1796875" style="41"/>
    <col min="10508" max="10508" width="9.54296875" style="41" bestFit="1" customWidth="1"/>
    <col min="10509" max="10509" width="9.1796875" style="41"/>
    <col min="10510" max="10510" width="11.453125" style="41" customWidth="1"/>
    <col min="10511" max="10752" width="9.1796875" style="41"/>
    <col min="10753" max="10753" width="35.54296875" style="41" customWidth="1"/>
    <col min="10754" max="10754" width="29.1796875" style="41" customWidth="1"/>
    <col min="10755" max="10755" width="22" style="41" customWidth="1"/>
    <col min="10756" max="10756" width="16" style="41" customWidth="1"/>
    <col min="10757" max="10757" width="11.453125" style="41" customWidth="1"/>
    <col min="10758" max="10758" width="5.26953125" style="41" customWidth="1"/>
    <col min="10759" max="10759" width="7.81640625" style="41" customWidth="1"/>
    <col min="10760" max="10760" width="10.26953125" style="41" customWidth="1"/>
    <col min="10761" max="10763" width="9.1796875" style="41"/>
    <col min="10764" max="10764" width="9.54296875" style="41" bestFit="1" customWidth="1"/>
    <col min="10765" max="10765" width="9.1796875" style="41"/>
    <col min="10766" max="10766" width="11.453125" style="41" customWidth="1"/>
    <col min="10767" max="11008" width="9.1796875" style="41"/>
    <col min="11009" max="11009" width="35.54296875" style="41" customWidth="1"/>
    <col min="11010" max="11010" width="29.1796875" style="41" customWidth="1"/>
    <col min="11011" max="11011" width="22" style="41" customWidth="1"/>
    <col min="11012" max="11012" width="16" style="41" customWidth="1"/>
    <col min="11013" max="11013" width="11.453125" style="41" customWidth="1"/>
    <col min="11014" max="11014" width="5.26953125" style="41" customWidth="1"/>
    <col min="11015" max="11015" width="7.81640625" style="41" customWidth="1"/>
    <col min="11016" max="11016" width="10.26953125" style="41" customWidth="1"/>
    <col min="11017" max="11019" width="9.1796875" style="41"/>
    <col min="11020" max="11020" width="9.54296875" style="41" bestFit="1" customWidth="1"/>
    <col min="11021" max="11021" width="9.1796875" style="41"/>
    <col min="11022" max="11022" width="11.453125" style="41" customWidth="1"/>
    <col min="11023" max="11264" width="9.1796875" style="41"/>
    <col min="11265" max="11265" width="35.54296875" style="41" customWidth="1"/>
    <col min="11266" max="11266" width="29.1796875" style="41" customWidth="1"/>
    <col min="11267" max="11267" width="22" style="41" customWidth="1"/>
    <col min="11268" max="11268" width="16" style="41" customWidth="1"/>
    <col min="11269" max="11269" width="11.453125" style="41" customWidth="1"/>
    <col min="11270" max="11270" width="5.26953125" style="41" customWidth="1"/>
    <col min="11271" max="11271" width="7.81640625" style="41" customWidth="1"/>
    <col min="11272" max="11272" width="10.26953125" style="41" customWidth="1"/>
    <col min="11273" max="11275" width="9.1796875" style="41"/>
    <col min="11276" max="11276" width="9.54296875" style="41" bestFit="1" customWidth="1"/>
    <col min="11277" max="11277" width="9.1796875" style="41"/>
    <col min="11278" max="11278" width="11.453125" style="41" customWidth="1"/>
    <col min="11279" max="11520" width="9.1796875" style="41"/>
    <col min="11521" max="11521" width="35.54296875" style="41" customWidth="1"/>
    <col min="11522" max="11522" width="29.1796875" style="41" customWidth="1"/>
    <col min="11523" max="11523" width="22" style="41" customWidth="1"/>
    <col min="11524" max="11524" width="16" style="41" customWidth="1"/>
    <col min="11525" max="11525" width="11.453125" style="41" customWidth="1"/>
    <col min="11526" max="11526" width="5.26953125" style="41" customWidth="1"/>
    <col min="11527" max="11527" width="7.81640625" style="41" customWidth="1"/>
    <col min="11528" max="11528" width="10.26953125" style="41" customWidth="1"/>
    <col min="11529" max="11531" width="9.1796875" style="41"/>
    <col min="11532" max="11532" width="9.54296875" style="41" bestFit="1" customWidth="1"/>
    <col min="11533" max="11533" width="9.1796875" style="41"/>
    <col min="11534" max="11534" width="11.453125" style="41" customWidth="1"/>
    <col min="11535" max="11776" width="9.1796875" style="41"/>
    <col min="11777" max="11777" width="35.54296875" style="41" customWidth="1"/>
    <col min="11778" max="11778" width="29.1796875" style="41" customWidth="1"/>
    <col min="11779" max="11779" width="22" style="41" customWidth="1"/>
    <col min="11780" max="11780" width="16" style="41" customWidth="1"/>
    <col min="11781" max="11781" width="11.453125" style="41" customWidth="1"/>
    <col min="11782" max="11782" width="5.26953125" style="41" customWidth="1"/>
    <col min="11783" max="11783" width="7.81640625" style="41" customWidth="1"/>
    <col min="11784" max="11784" width="10.26953125" style="41" customWidth="1"/>
    <col min="11785" max="11787" width="9.1796875" style="41"/>
    <col min="11788" max="11788" width="9.54296875" style="41" bestFit="1" customWidth="1"/>
    <col min="11789" max="11789" width="9.1796875" style="41"/>
    <col min="11790" max="11790" width="11.453125" style="41" customWidth="1"/>
    <col min="11791" max="12032" width="9.1796875" style="41"/>
    <col min="12033" max="12033" width="35.54296875" style="41" customWidth="1"/>
    <col min="12034" max="12034" width="29.1796875" style="41" customWidth="1"/>
    <col min="12035" max="12035" width="22" style="41" customWidth="1"/>
    <col min="12036" max="12036" width="16" style="41" customWidth="1"/>
    <col min="12037" max="12037" width="11.453125" style="41" customWidth="1"/>
    <col min="12038" max="12038" width="5.26953125" style="41" customWidth="1"/>
    <col min="12039" max="12039" width="7.81640625" style="41" customWidth="1"/>
    <col min="12040" max="12040" width="10.26953125" style="41" customWidth="1"/>
    <col min="12041" max="12043" width="9.1796875" style="41"/>
    <col min="12044" max="12044" width="9.54296875" style="41" bestFit="1" customWidth="1"/>
    <col min="12045" max="12045" width="9.1796875" style="41"/>
    <col min="12046" max="12046" width="11.453125" style="41" customWidth="1"/>
    <col min="12047" max="12288" width="9.1796875" style="41"/>
    <col min="12289" max="12289" width="35.54296875" style="41" customWidth="1"/>
    <col min="12290" max="12290" width="29.1796875" style="41" customWidth="1"/>
    <col min="12291" max="12291" width="22" style="41" customWidth="1"/>
    <col min="12292" max="12292" width="16" style="41" customWidth="1"/>
    <col min="12293" max="12293" width="11.453125" style="41" customWidth="1"/>
    <col min="12294" max="12294" width="5.26953125" style="41" customWidth="1"/>
    <col min="12295" max="12295" width="7.81640625" style="41" customWidth="1"/>
    <col min="12296" max="12296" width="10.26953125" style="41" customWidth="1"/>
    <col min="12297" max="12299" width="9.1796875" style="41"/>
    <col min="12300" max="12300" width="9.54296875" style="41" bestFit="1" customWidth="1"/>
    <col min="12301" max="12301" width="9.1796875" style="41"/>
    <col min="12302" max="12302" width="11.453125" style="41" customWidth="1"/>
    <col min="12303" max="12544" width="9.1796875" style="41"/>
    <col min="12545" max="12545" width="35.54296875" style="41" customWidth="1"/>
    <col min="12546" max="12546" width="29.1796875" style="41" customWidth="1"/>
    <col min="12547" max="12547" width="22" style="41" customWidth="1"/>
    <col min="12548" max="12548" width="16" style="41" customWidth="1"/>
    <col min="12549" max="12549" width="11.453125" style="41" customWidth="1"/>
    <col min="12550" max="12550" width="5.26953125" style="41" customWidth="1"/>
    <col min="12551" max="12551" width="7.81640625" style="41" customWidth="1"/>
    <col min="12552" max="12552" width="10.26953125" style="41" customWidth="1"/>
    <col min="12553" max="12555" width="9.1796875" style="41"/>
    <col min="12556" max="12556" width="9.54296875" style="41" bestFit="1" customWidth="1"/>
    <col min="12557" max="12557" width="9.1796875" style="41"/>
    <col min="12558" max="12558" width="11.453125" style="41" customWidth="1"/>
    <col min="12559" max="12800" width="9.1796875" style="41"/>
    <col min="12801" max="12801" width="35.54296875" style="41" customWidth="1"/>
    <col min="12802" max="12802" width="29.1796875" style="41" customWidth="1"/>
    <col min="12803" max="12803" width="22" style="41" customWidth="1"/>
    <col min="12804" max="12804" width="16" style="41" customWidth="1"/>
    <col min="12805" max="12805" width="11.453125" style="41" customWidth="1"/>
    <col min="12806" max="12806" width="5.26953125" style="41" customWidth="1"/>
    <col min="12807" max="12807" width="7.81640625" style="41" customWidth="1"/>
    <col min="12808" max="12808" width="10.26953125" style="41" customWidth="1"/>
    <col min="12809" max="12811" width="9.1796875" style="41"/>
    <col min="12812" max="12812" width="9.54296875" style="41" bestFit="1" customWidth="1"/>
    <col min="12813" max="12813" width="9.1796875" style="41"/>
    <col min="12814" max="12814" width="11.453125" style="41" customWidth="1"/>
    <col min="12815" max="13056" width="9.1796875" style="41"/>
    <col min="13057" max="13057" width="35.54296875" style="41" customWidth="1"/>
    <col min="13058" max="13058" width="29.1796875" style="41" customWidth="1"/>
    <col min="13059" max="13059" width="22" style="41" customWidth="1"/>
    <col min="13060" max="13060" width="16" style="41" customWidth="1"/>
    <col min="13061" max="13061" width="11.453125" style="41" customWidth="1"/>
    <col min="13062" max="13062" width="5.26953125" style="41" customWidth="1"/>
    <col min="13063" max="13063" width="7.81640625" style="41" customWidth="1"/>
    <col min="13064" max="13064" width="10.26953125" style="41" customWidth="1"/>
    <col min="13065" max="13067" width="9.1796875" style="41"/>
    <col min="13068" max="13068" width="9.54296875" style="41" bestFit="1" customWidth="1"/>
    <col min="13069" max="13069" width="9.1796875" style="41"/>
    <col min="13070" max="13070" width="11.453125" style="41" customWidth="1"/>
    <col min="13071" max="13312" width="9.1796875" style="41"/>
    <col min="13313" max="13313" width="35.54296875" style="41" customWidth="1"/>
    <col min="13314" max="13314" width="29.1796875" style="41" customWidth="1"/>
    <col min="13315" max="13315" width="22" style="41" customWidth="1"/>
    <col min="13316" max="13316" width="16" style="41" customWidth="1"/>
    <col min="13317" max="13317" width="11.453125" style="41" customWidth="1"/>
    <col min="13318" max="13318" width="5.26953125" style="41" customWidth="1"/>
    <col min="13319" max="13319" width="7.81640625" style="41" customWidth="1"/>
    <col min="13320" max="13320" width="10.26953125" style="41" customWidth="1"/>
    <col min="13321" max="13323" width="9.1796875" style="41"/>
    <col min="13324" max="13324" width="9.54296875" style="41" bestFit="1" customWidth="1"/>
    <col min="13325" max="13325" width="9.1796875" style="41"/>
    <col min="13326" max="13326" width="11.453125" style="41" customWidth="1"/>
    <col min="13327" max="13568" width="9.1796875" style="41"/>
    <col min="13569" max="13569" width="35.54296875" style="41" customWidth="1"/>
    <col min="13570" max="13570" width="29.1796875" style="41" customWidth="1"/>
    <col min="13571" max="13571" width="22" style="41" customWidth="1"/>
    <col min="13572" max="13572" width="16" style="41" customWidth="1"/>
    <col min="13573" max="13573" width="11.453125" style="41" customWidth="1"/>
    <col min="13574" max="13574" width="5.26953125" style="41" customWidth="1"/>
    <col min="13575" max="13575" width="7.81640625" style="41" customWidth="1"/>
    <col min="13576" max="13576" width="10.26953125" style="41" customWidth="1"/>
    <col min="13577" max="13579" width="9.1796875" style="41"/>
    <col min="13580" max="13580" width="9.54296875" style="41" bestFit="1" customWidth="1"/>
    <col min="13581" max="13581" width="9.1796875" style="41"/>
    <col min="13582" max="13582" width="11.453125" style="41" customWidth="1"/>
    <col min="13583" max="13824" width="9.1796875" style="41"/>
    <col min="13825" max="13825" width="35.54296875" style="41" customWidth="1"/>
    <col min="13826" max="13826" width="29.1796875" style="41" customWidth="1"/>
    <col min="13827" max="13827" width="22" style="41" customWidth="1"/>
    <col min="13828" max="13828" width="16" style="41" customWidth="1"/>
    <col min="13829" max="13829" width="11.453125" style="41" customWidth="1"/>
    <col min="13830" max="13830" width="5.26953125" style="41" customWidth="1"/>
    <col min="13831" max="13831" width="7.81640625" style="41" customWidth="1"/>
    <col min="13832" max="13832" width="10.26953125" style="41" customWidth="1"/>
    <col min="13833" max="13835" width="9.1796875" style="41"/>
    <col min="13836" max="13836" width="9.54296875" style="41" bestFit="1" customWidth="1"/>
    <col min="13837" max="13837" width="9.1796875" style="41"/>
    <col min="13838" max="13838" width="11.453125" style="41" customWidth="1"/>
    <col min="13839" max="14080" width="9.1796875" style="41"/>
    <col min="14081" max="14081" width="35.54296875" style="41" customWidth="1"/>
    <col min="14082" max="14082" width="29.1796875" style="41" customWidth="1"/>
    <col min="14083" max="14083" width="22" style="41" customWidth="1"/>
    <col min="14084" max="14084" width="16" style="41" customWidth="1"/>
    <col min="14085" max="14085" width="11.453125" style="41" customWidth="1"/>
    <col min="14086" max="14086" width="5.26953125" style="41" customWidth="1"/>
    <col min="14087" max="14087" width="7.81640625" style="41" customWidth="1"/>
    <col min="14088" max="14088" width="10.26953125" style="41" customWidth="1"/>
    <col min="14089" max="14091" width="9.1796875" style="41"/>
    <col min="14092" max="14092" width="9.54296875" style="41" bestFit="1" customWidth="1"/>
    <col min="14093" max="14093" width="9.1796875" style="41"/>
    <col min="14094" max="14094" width="11.453125" style="41" customWidth="1"/>
    <col min="14095" max="14336" width="9.1796875" style="41"/>
    <col min="14337" max="14337" width="35.54296875" style="41" customWidth="1"/>
    <col min="14338" max="14338" width="29.1796875" style="41" customWidth="1"/>
    <col min="14339" max="14339" width="22" style="41" customWidth="1"/>
    <col min="14340" max="14340" width="16" style="41" customWidth="1"/>
    <col min="14341" max="14341" width="11.453125" style="41" customWidth="1"/>
    <col min="14342" max="14342" width="5.26953125" style="41" customWidth="1"/>
    <col min="14343" max="14343" width="7.81640625" style="41" customWidth="1"/>
    <col min="14344" max="14344" width="10.26953125" style="41" customWidth="1"/>
    <col min="14345" max="14347" width="9.1796875" style="41"/>
    <col min="14348" max="14348" width="9.54296875" style="41" bestFit="1" customWidth="1"/>
    <col min="14349" max="14349" width="9.1796875" style="41"/>
    <col min="14350" max="14350" width="11.453125" style="41" customWidth="1"/>
    <col min="14351" max="14592" width="9.1796875" style="41"/>
    <col min="14593" max="14593" width="35.54296875" style="41" customWidth="1"/>
    <col min="14594" max="14594" width="29.1796875" style="41" customWidth="1"/>
    <col min="14595" max="14595" width="22" style="41" customWidth="1"/>
    <col min="14596" max="14596" width="16" style="41" customWidth="1"/>
    <col min="14597" max="14597" width="11.453125" style="41" customWidth="1"/>
    <col min="14598" max="14598" width="5.26953125" style="41" customWidth="1"/>
    <col min="14599" max="14599" width="7.81640625" style="41" customWidth="1"/>
    <col min="14600" max="14600" width="10.26953125" style="41" customWidth="1"/>
    <col min="14601" max="14603" width="9.1796875" style="41"/>
    <col min="14604" max="14604" width="9.54296875" style="41" bestFit="1" customWidth="1"/>
    <col min="14605" max="14605" width="9.1796875" style="41"/>
    <col min="14606" max="14606" width="11.453125" style="41" customWidth="1"/>
    <col min="14607" max="14848" width="9.1796875" style="41"/>
    <col min="14849" max="14849" width="35.54296875" style="41" customWidth="1"/>
    <col min="14850" max="14850" width="29.1796875" style="41" customWidth="1"/>
    <col min="14851" max="14851" width="22" style="41" customWidth="1"/>
    <col min="14852" max="14852" width="16" style="41" customWidth="1"/>
    <col min="14853" max="14853" width="11.453125" style="41" customWidth="1"/>
    <col min="14854" max="14854" width="5.26953125" style="41" customWidth="1"/>
    <col min="14855" max="14855" width="7.81640625" style="41" customWidth="1"/>
    <col min="14856" max="14856" width="10.26953125" style="41" customWidth="1"/>
    <col min="14857" max="14859" width="9.1796875" style="41"/>
    <col min="14860" max="14860" width="9.54296875" style="41" bestFit="1" customWidth="1"/>
    <col min="14861" max="14861" width="9.1796875" style="41"/>
    <col min="14862" max="14862" width="11.453125" style="41" customWidth="1"/>
    <col min="14863" max="15104" width="9.1796875" style="41"/>
    <col min="15105" max="15105" width="35.54296875" style="41" customWidth="1"/>
    <col min="15106" max="15106" width="29.1796875" style="41" customWidth="1"/>
    <col min="15107" max="15107" width="22" style="41" customWidth="1"/>
    <col min="15108" max="15108" width="16" style="41" customWidth="1"/>
    <col min="15109" max="15109" width="11.453125" style="41" customWidth="1"/>
    <col min="15110" max="15110" width="5.26953125" style="41" customWidth="1"/>
    <col min="15111" max="15111" width="7.81640625" style="41" customWidth="1"/>
    <col min="15112" max="15112" width="10.26953125" style="41" customWidth="1"/>
    <col min="15113" max="15115" width="9.1796875" style="41"/>
    <col min="15116" max="15116" width="9.54296875" style="41" bestFit="1" customWidth="1"/>
    <col min="15117" max="15117" width="9.1796875" style="41"/>
    <col min="15118" max="15118" width="11.453125" style="41" customWidth="1"/>
    <col min="15119" max="15360" width="9.1796875" style="41"/>
    <col min="15361" max="15361" width="35.54296875" style="41" customWidth="1"/>
    <col min="15362" max="15362" width="29.1796875" style="41" customWidth="1"/>
    <col min="15363" max="15363" width="22" style="41" customWidth="1"/>
    <col min="15364" max="15364" width="16" style="41" customWidth="1"/>
    <col min="15365" max="15365" width="11.453125" style="41" customWidth="1"/>
    <col min="15366" max="15366" width="5.26953125" style="41" customWidth="1"/>
    <col min="15367" max="15367" width="7.81640625" style="41" customWidth="1"/>
    <col min="15368" max="15368" width="10.26953125" style="41" customWidth="1"/>
    <col min="15369" max="15371" width="9.1796875" style="41"/>
    <col min="15372" max="15372" width="9.54296875" style="41" bestFit="1" customWidth="1"/>
    <col min="15373" max="15373" width="9.1796875" style="41"/>
    <col min="15374" max="15374" width="11.453125" style="41" customWidth="1"/>
    <col min="15375" max="15616" width="9.1796875" style="41"/>
    <col min="15617" max="15617" width="35.54296875" style="41" customWidth="1"/>
    <col min="15618" max="15618" width="29.1796875" style="41" customWidth="1"/>
    <col min="15619" max="15619" width="22" style="41" customWidth="1"/>
    <col min="15620" max="15620" width="16" style="41" customWidth="1"/>
    <col min="15621" max="15621" width="11.453125" style="41" customWidth="1"/>
    <col min="15622" max="15622" width="5.26953125" style="41" customWidth="1"/>
    <col min="15623" max="15623" width="7.81640625" style="41" customWidth="1"/>
    <col min="15624" max="15624" width="10.26953125" style="41" customWidth="1"/>
    <col min="15625" max="15627" width="9.1796875" style="41"/>
    <col min="15628" max="15628" width="9.54296875" style="41" bestFit="1" customWidth="1"/>
    <col min="15629" max="15629" width="9.1796875" style="41"/>
    <col min="15630" max="15630" width="11.453125" style="41" customWidth="1"/>
    <col min="15631" max="15872" width="9.1796875" style="41"/>
    <col min="15873" max="15873" width="35.54296875" style="41" customWidth="1"/>
    <col min="15874" max="15874" width="29.1796875" style="41" customWidth="1"/>
    <col min="15875" max="15875" width="22" style="41" customWidth="1"/>
    <col min="15876" max="15876" width="16" style="41" customWidth="1"/>
    <col min="15877" max="15877" width="11.453125" style="41" customWidth="1"/>
    <col min="15878" max="15878" width="5.26953125" style="41" customWidth="1"/>
    <col min="15879" max="15879" width="7.81640625" style="41" customWidth="1"/>
    <col min="15880" max="15880" width="10.26953125" style="41" customWidth="1"/>
    <col min="15881" max="15883" width="9.1796875" style="41"/>
    <col min="15884" max="15884" width="9.54296875" style="41" bestFit="1" customWidth="1"/>
    <col min="15885" max="15885" width="9.1796875" style="41"/>
    <col min="15886" max="15886" width="11.453125" style="41" customWidth="1"/>
    <col min="15887" max="16128" width="9.1796875" style="41"/>
    <col min="16129" max="16129" width="35.54296875" style="41" customWidth="1"/>
    <col min="16130" max="16130" width="29.1796875" style="41" customWidth="1"/>
    <col min="16131" max="16131" width="22" style="41" customWidth="1"/>
    <col min="16132" max="16132" width="16" style="41" customWidth="1"/>
    <col min="16133" max="16133" width="11.453125" style="41" customWidth="1"/>
    <col min="16134" max="16134" width="5.26953125" style="41" customWidth="1"/>
    <col min="16135" max="16135" width="7.81640625" style="41" customWidth="1"/>
    <col min="16136" max="16136" width="10.26953125" style="41" customWidth="1"/>
    <col min="16137" max="16139" width="9.1796875" style="41"/>
    <col min="16140" max="16140" width="9.54296875" style="41" bestFit="1" customWidth="1"/>
    <col min="16141" max="16141" width="9.1796875" style="41"/>
    <col min="16142" max="16142" width="11.453125" style="41" customWidth="1"/>
    <col min="16143" max="16384" width="9.1796875" style="41"/>
  </cols>
  <sheetData>
    <row r="1" spans="1:16" ht="18" x14ac:dyDescent="0.4">
      <c r="A1" s="39" t="s">
        <v>17</v>
      </c>
      <c r="B1" s="40" t="s">
        <v>176</v>
      </c>
    </row>
    <row r="2" spans="1:16" x14ac:dyDescent="0.3">
      <c r="A2" s="43" t="s">
        <v>18</v>
      </c>
      <c r="B2" s="44" t="s">
        <v>177</v>
      </c>
    </row>
    <row r="3" spans="1:16" x14ac:dyDescent="0.3">
      <c r="A3" s="43" t="s">
        <v>0</v>
      </c>
      <c r="B3" s="45">
        <v>42990</v>
      </c>
    </row>
    <row r="4" spans="1:16" x14ac:dyDescent="0.3">
      <c r="A4" s="43" t="s">
        <v>1</v>
      </c>
      <c r="B4" s="46" t="s">
        <v>178</v>
      </c>
    </row>
    <row r="5" spans="1:16" x14ac:dyDescent="0.3">
      <c r="A5" s="43" t="s">
        <v>19</v>
      </c>
      <c r="B5" s="47">
        <v>120</v>
      </c>
    </row>
    <row r="7" spans="1:16" x14ac:dyDescent="0.3">
      <c r="A7" s="43" t="s">
        <v>20</v>
      </c>
      <c r="B7" s="48" t="s">
        <v>179</v>
      </c>
      <c r="C7" s="49"/>
      <c r="D7" s="49"/>
    </row>
    <row r="8" spans="1:16" x14ac:dyDescent="0.3">
      <c r="A8" s="43" t="s">
        <v>21</v>
      </c>
      <c r="B8" s="44" t="s">
        <v>101</v>
      </c>
    </row>
    <row r="10" spans="1:16" x14ac:dyDescent="0.3">
      <c r="A10" s="43" t="s">
        <v>35</v>
      </c>
      <c r="B10" s="50">
        <v>42889</v>
      </c>
      <c r="F10" s="51"/>
      <c r="G10" s="52"/>
      <c r="H10" s="52"/>
      <c r="I10" s="52"/>
      <c r="J10" s="52"/>
    </row>
    <row r="11" spans="1:16" x14ac:dyDescent="0.3">
      <c r="F11" s="51"/>
      <c r="G11" s="52"/>
      <c r="H11" s="52"/>
      <c r="I11" s="52"/>
      <c r="J11" s="52"/>
    </row>
    <row r="12" spans="1:16" ht="13.5" thickBot="1" x14ac:dyDescent="0.35">
      <c r="A12" s="43" t="s">
        <v>36</v>
      </c>
      <c r="B12" s="50">
        <v>42944</v>
      </c>
      <c r="F12" s="51"/>
      <c r="G12" s="52"/>
      <c r="H12" s="53" t="s">
        <v>16</v>
      </c>
      <c r="I12" s="52"/>
      <c r="J12" s="52"/>
      <c r="L12" s="51"/>
      <c r="M12" s="52"/>
      <c r="N12" s="54" t="s">
        <v>180</v>
      </c>
      <c r="O12" s="52"/>
      <c r="P12" s="52"/>
    </row>
    <row r="13" spans="1:16" ht="13.5" thickBot="1" x14ac:dyDescent="0.35">
      <c r="A13" s="55" t="s">
        <v>22</v>
      </c>
      <c r="B13" s="56"/>
      <c r="C13" s="57"/>
      <c r="D13" s="57"/>
      <c r="E13" s="57"/>
      <c r="F13" s="58" t="s">
        <v>23</v>
      </c>
      <c r="G13" s="59" t="s">
        <v>24</v>
      </c>
      <c r="H13" s="59" t="s">
        <v>25</v>
      </c>
      <c r="I13" s="59" t="s">
        <v>26</v>
      </c>
      <c r="J13" s="60" t="s">
        <v>27</v>
      </c>
      <c r="L13" s="58" t="s">
        <v>23</v>
      </c>
      <c r="M13" s="59" t="s">
        <v>24</v>
      </c>
      <c r="N13" s="59" t="s">
        <v>25</v>
      </c>
      <c r="O13" s="59" t="s">
        <v>26</v>
      </c>
      <c r="P13" s="60" t="s">
        <v>27</v>
      </c>
    </row>
    <row r="14" spans="1:16" x14ac:dyDescent="0.3">
      <c r="A14" s="61"/>
      <c r="B14" s="62"/>
      <c r="C14" s="52"/>
      <c r="D14" s="52"/>
      <c r="E14" s="52"/>
      <c r="F14" s="63"/>
      <c r="G14" s="64"/>
      <c r="H14" s="64"/>
      <c r="I14" s="64"/>
      <c r="J14" s="65"/>
      <c r="L14" s="63"/>
      <c r="M14" s="64"/>
      <c r="N14" s="64"/>
      <c r="O14" s="64"/>
      <c r="P14" s="65"/>
    </row>
    <row r="15" spans="1:16" x14ac:dyDescent="0.3">
      <c r="A15" s="61" t="s">
        <v>181</v>
      </c>
      <c r="B15" s="66">
        <v>1310</v>
      </c>
      <c r="C15" s="52"/>
      <c r="D15" s="67">
        <v>1310</v>
      </c>
      <c r="E15" s="52" t="s">
        <v>32</v>
      </c>
      <c r="F15" s="68">
        <v>1</v>
      </c>
      <c r="G15" s="69">
        <v>1100.8399999999999</v>
      </c>
      <c r="H15" s="69">
        <f>F15*G15</f>
        <v>1100.8399999999999</v>
      </c>
      <c r="I15" s="69">
        <f>H15*0.19</f>
        <v>209.15959999999998</v>
      </c>
      <c r="J15" s="70">
        <f>H15+I15</f>
        <v>1309.9995999999999</v>
      </c>
      <c r="L15" s="68">
        <v>1</v>
      </c>
      <c r="M15" s="69">
        <v>0</v>
      </c>
      <c r="N15" s="69">
        <f>L15*M15</f>
        <v>0</v>
      </c>
      <c r="O15" s="69">
        <f>N15*0.19</f>
        <v>0</v>
      </c>
      <c r="P15" s="70">
        <f>N15+O15</f>
        <v>0</v>
      </c>
    </row>
    <row r="16" spans="1:16" x14ac:dyDescent="0.3">
      <c r="A16" s="61" t="s">
        <v>182</v>
      </c>
      <c r="B16" s="66">
        <v>3540</v>
      </c>
      <c r="C16" s="52"/>
      <c r="D16" s="67">
        <v>3540</v>
      </c>
      <c r="E16" s="52" t="s">
        <v>32</v>
      </c>
      <c r="F16" s="68">
        <v>1</v>
      </c>
      <c r="G16" s="69">
        <v>2974.79</v>
      </c>
      <c r="H16" s="69">
        <f>F16*G16</f>
        <v>2974.79</v>
      </c>
      <c r="I16" s="69">
        <f>H16*0.19</f>
        <v>565.21010000000001</v>
      </c>
      <c r="J16" s="70">
        <f>H16+I16</f>
        <v>3540.0001000000002</v>
      </c>
      <c r="L16" s="68">
        <v>1</v>
      </c>
      <c r="M16" s="69">
        <v>0</v>
      </c>
      <c r="N16" s="69">
        <f>L16*M16</f>
        <v>0</v>
      </c>
      <c r="O16" s="69">
        <f>N16*0.19</f>
        <v>0</v>
      </c>
      <c r="P16" s="70">
        <f>N16+O16</f>
        <v>0</v>
      </c>
    </row>
    <row r="17" spans="1:17" x14ac:dyDescent="0.3">
      <c r="A17" s="61" t="s">
        <v>183</v>
      </c>
      <c r="B17" s="66">
        <v>0</v>
      </c>
      <c r="C17" s="52"/>
      <c r="D17" s="67">
        <v>0</v>
      </c>
      <c r="E17" s="71" t="s">
        <v>28</v>
      </c>
      <c r="F17" s="68">
        <v>1</v>
      </c>
      <c r="G17" s="69">
        <v>0</v>
      </c>
      <c r="H17" s="69">
        <f>F17*G17</f>
        <v>0</v>
      </c>
      <c r="I17" s="69">
        <f>H17*0.19</f>
        <v>0</v>
      </c>
      <c r="J17" s="70">
        <f>H17+I17</f>
        <v>0</v>
      </c>
      <c r="L17" s="68">
        <v>1</v>
      </c>
      <c r="M17" s="69">
        <v>0</v>
      </c>
      <c r="N17" s="69">
        <f>L17*M17</f>
        <v>0</v>
      </c>
      <c r="O17" s="69">
        <f>N17*0.19</f>
        <v>0</v>
      </c>
      <c r="P17" s="70">
        <f>N17+O17</f>
        <v>0</v>
      </c>
    </row>
    <row r="18" spans="1:17" x14ac:dyDescent="0.3">
      <c r="A18" s="61"/>
      <c r="B18" s="66"/>
      <c r="C18" s="52"/>
      <c r="D18" s="67"/>
      <c r="E18" s="71"/>
      <c r="F18" s="68"/>
      <c r="G18" s="69"/>
      <c r="H18" s="69"/>
      <c r="I18" s="69"/>
      <c r="J18" s="70"/>
      <c r="L18" s="68"/>
      <c r="M18" s="69"/>
      <c r="N18" s="69"/>
      <c r="O18" s="69"/>
      <c r="P18" s="70"/>
    </row>
    <row r="19" spans="1:17" x14ac:dyDescent="0.3">
      <c r="A19" s="72" t="s">
        <v>176</v>
      </c>
      <c r="B19" s="73"/>
      <c r="C19" s="74"/>
      <c r="D19" s="75"/>
      <c r="E19" s="76"/>
      <c r="F19" s="77"/>
      <c r="G19" s="78"/>
      <c r="H19" s="78"/>
      <c r="I19" s="78"/>
      <c r="J19" s="79"/>
      <c r="L19" s="77"/>
      <c r="M19" s="78"/>
      <c r="N19" s="78"/>
      <c r="O19" s="78"/>
      <c r="P19" s="79"/>
    </row>
    <row r="20" spans="1:17" x14ac:dyDescent="0.3">
      <c r="A20" s="61"/>
      <c r="B20" s="66"/>
      <c r="C20" s="52"/>
      <c r="D20" s="67"/>
      <c r="E20" s="71"/>
      <c r="F20" s="68"/>
      <c r="G20" s="69"/>
      <c r="H20" s="69"/>
      <c r="I20" s="69"/>
      <c r="J20" s="70"/>
      <c r="L20" s="68"/>
      <c r="M20" s="69"/>
      <c r="N20" s="69"/>
      <c r="O20" s="69"/>
      <c r="P20" s="70"/>
    </row>
    <row r="21" spans="1:17" x14ac:dyDescent="0.3">
      <c r="A21" s="61" t="s">
        <v>29</v>
      </c>
      <c r="B21" s="66">
        <v>45</v>
      </c>
      <c r="C21" s="52"/>
      <c r="D21" s="67">
        <f>B21</f>
        <v>45</v>
      </c>
      <c r="E21" s="71" t="s">
        <v>184</v>
      </c>
      <c r="F21" s="68">
        <v>120</v>
      </c>
      <c r="G21" s="69">
        <f>B21/119*100</f>
        <v>37.815126050420169</v>
      </c>
      <c r="H21" s="69">
        <f>F21*G21</f>
        <v>4537.8151260504201</v>
      </c>
      <c r="I21" s="69">
        <f>H21*0.19</f>
        <v>862.18487394957981</v>
      </c>
      <c r="J21" s="70">
        <f>H21+I21</f>
        <v>5400</v>
      </c>
      <c r="L21" s="80">
        <v>0</v>
      </c>
      <c r="M21" s="81" t="s">
        <v>176</v>
      </c>
      <c r="N21" s="81" t="s">
        <v>176</v>
      </c>
      <c r="O21" s="81" t="s">
        <v>176</v>
      </c>
      <c r="P21" s="82">
        <f>SUM(P22:P27)</f>
        <v>0</v>
      </c>
      <c r="Q21" s="41" t="e">
        <f>P21/L21</f>
        <v>#DIV/0!</v>
      </c>
    </row>
    <row r="22" spans="1:17" x14ac:dyDescent="0.3">
      <c r="A22" s="83" t="s">
        <v>185</v>
      </c>
      <c r="B22" s="66">
        <v>0</v>
      </c>
      <c r="C22" s="52"/>
      <c r="D22" s="67"/>
      <c r="E22" s="52"/>
      <c r="F22" s="68"/>
      <c r="G22" s="69"/>
      <c r="H22" s="69"/>
      <c r="I22" s="69"/>
      <c r="J22" s="70"/>
      <c r="L22" s="68">
        <v>0</v>
      </c>
      <c r="M22" s="69">
        <v>0</v>
      </c>
      <c r="N22" s="69">
        <f t="shared" ref="N22:N27" si="0">L22*M22</f>
        <v>0</v>
      </c>
      <c r="O22" s="69">
        <f t="shared" ref="O22:O27" si="1">N22*0.19</f>
        <v>0</v>
      </c>
      <c r="P22" s="70">
        <f t="shared" ref="P22:P27" si="2">N22+O22</f>
        <v>0</v>
      </c>
    </row>
    <row r="23" spans="1:17" x14ac:dyDescent="0.3">
      <c r="A23" s="83" t="s">
        <v>186</v>
      </c>
      <c r="B23" s="66">
        <v>0</v>
      </c>
      <c r="C23" s="52"/>
      <c r="D23" s="67"/>
      <c r="E23" s="52"/>
      <c r="F23" s="68"/>
      <c r="G23" s="69"/>
      <c r="H23" s="69"/>
      <c r="I23" s="69"/>
      <c r="J23" s="70"/>
      <c r="L23" s="68">
        <v>0</v>
      </c>
      <c r="M23" s="69">
        <v>0</v>
      </c>
      <c r="N23" s="69">
        <f t="shared" si="0"/>
        <v>0</v>
      </c>
      <c r="O23" s="69">
        <f t="shared" si="1"/>
        <v>0</v>
      </c>
      <c r="P23" s="70">
        <f t="shared" si="2"/>
        <v>0</v>
      </c>
    </row>
    <row r="24" spans="1:17" x14ac:dyDescent="0.3">
      <c r="A24" s="83" t="s">
        <v>187</v>
      </c>
      <c r="B24" s="66">
        <v>0</v>
      </c>
      <c r="C24" s="52"/>
      <c r="D24" s="67"/>
      <c r="E24" s="52"/>
      <c r="F24" s="68"/>
      <c r="G24" s="69"/>
      <c r="H24" s="69"/>
      <c r="I24" s="69"/>
      <c r="J24" s="70"/>
      <c r="L24" s="68">
        <v>0</v>
      </c>
      <c r="M24" s="69">
        <v>0</v>
      </c>
      <c r="N24" s="69">
        <f t="shared" si="0"/>
        <v>0</v>
      </c>
      <c r="O24" s="69">
        <f t="shared" si="1"/>
        <v>0</v>
      </c>
      <c r="P24" s="70">
        <f t="shared" si="2"/>
        <v>0</v>
      </c>
    </row>
    <row r="25" spans="1:17" x14ac:dyDescent="0.3">
      <c r="A25" s="83" t="s">
        <v>188</v>
      </c>
      <c r="B25" s="66"/>
      <c r="C25" s="52"/>
      <c r="D25" s="67"/>
      <c r="E25" s="52"/>
      <c r="F25" s="68"/>
      <c r="G25" s="69"/>
      <c r="H25" s="69"/>
      <c r="I25" s="69"/>
      <c r="J25" s="70"/>
      <c r="L25" s="68">
        <v>0</v>
      </c>
      <c r="M25" s="69">
        <v>0</v>
      </c>
      <c r="N25" s="69">
        <f>L25*M25</f>
        <v>0</v>
      </c>
      <c r="O25" s="69">
        <f t="shared" si="1"/>
        <v>0</v>
      </c>
      <c r="P25" s="70">
        <f>N25+O25</f>
        <v>0</v>
      </c>
    </row>
    <row r="26" spans="1:17" x14ac:dyDescent="0.3">
      <c r="A26" s="83" t="s">
        <v>189</v>
      </c>
      <c r="B26" s="66"/>
      <c r="C26" s="52"/>
      <c r="D26" s="67"/>
      <c r="E26" s="52"/>
      <c r="F26" s="68"/>
      <c r="G26" s="69"/>
      <c r="H26" s="69"/>
      <c r="I26" s="69"/>
      <c r="J26" s="70"/>
      <c r="L26" s="68">
        <v>0</v>
      </c>
      <c r="M26" s="69">
        <v>0</v>
      </c>
      <c r="N26" s="69">
        <f>L26*M26</f>
        <v>0</v>
      </c>
      <c r="O26" s="69">
        <f t="shared" si="1"/>
        <v>0</v>
      </c>
      <c r="P26" s="70">
        <f>N26+O26</f>
        <v>0</v>
      </c>
    </row>
    <row r="27" spans="1:17" x14ac:dyDescent="0.3">
      <c r="A27" s="83" t="s">
        <v>190</v>
      </c>
      <c r="B27" s="66">
        <v>0</v>
      </c>
      <c r="C27" s="52"/>
      <c r="D27" s="67"/>
      <c r="E27" s="52"/>
      <c r="F27" s="68"/>
      <c r="G27" s="69"/>
      <c r="H27" s="69"/>
      <c r="I27" s="69"/>
      <c r="J27" s="70"/>
      <c r="L27" s="68">
        <v>0</v>
      </c>
      <c r="M27" s="69">
        <v>0</v>
      </c>
      <c r="N27" s="69">
        <f t="shared" si="0"/>
        <v>0</v>
      </c>
      <c r="O27" s="69">
        <f t="shared" si="1"/>
        <v>0</v>
      </c>
      <c r="P27" s="70">
        <f t="shared" si="2"/>
        <v>0</v>
      </c>
    </row>
    <row r="28" spans="1:17" x14ac:dyDescent="0.3">
      <c r="A28" s="83"/>
      <c r="B28" s="66"/>
      <c r="C28" s="52"/>
      <c r="D28" s="67"/>
      <c r="E28" s="52"/>
      <c r="F28" s="68"/>
      <c r="G28" s="69"/>
      <c r="H28" s="69"/>
      <c r="I28" s="69"/>
      <c r="J28" s="70"/>
      <c r="L28" s="68"/>
      <c r="M28" s="69"/>
      <c r="N28" s="69"/>
      <c r="O28" s="69"/>
      <c r="P28" s="70"/>
    </row>
    <row r="29" spans="1:17" x14ac:dyDescent="0.3">
      <c r="A29" s="83"/>
      <c r="B29" s="66"/>
      <c r="C29" s="52"/>
      <c r="D29" s="67"/>
      <c r="E29" s="52"/>
      <c r="F29" s="68"/>
      <c r="G29" s="69"/>
      <c r="H29" s="69"/>
      <c r="I29" s="69"/>
      <c r="J29" s="70"/>
      <c r="L29" s="68"/>
      <c r="M29" s="69"/>
      <c r="N29" s="69"/>
      <c r="O29" s="69"/>
      <c r="P29" s="70"/>
    </row>
    <row r="30" spans="1:17" x14ac:dyDescent="0.3">
      <c r="A30" s="61" t="s">
        <v>191</v>
      </c>
      <c r="B30" s="66">
        <v>12</v>
      </c>
      <c r="C30" s="71" t="s">
        <v>192</v>
      </c>
      <c r="D30" s="67">
        <v>10</v>
      </c>
      <c r="E30" s="52" t="s">
        <v>28</v>
      </c>
      <c r="F30" s="68">
        <v>120</v>
      </c>
      <c r="G30" s="69">
        <f>B30/119*100</f>
        <v>10.084033613445378</v>
      </c>
      <c r="H30" s="69">
        <f>F30*G30</f>
        <v>1210.0840336134454</v>
      </c>
      <c r="I30" s="69">
        <f>H30*0.19</f>
        <v>229.91596638655463</v>
      </c>
      <c r="J30" s="70">
        <f>H30+I30</f>
        <v>1440</v>
      </c>
      <c r="L30" s="68">
        <v>0</v>
      </c>
      <c r="M30" s="69">
        <v>0</v>
      </c>
      <c r="N30" s="69">
        <f>L30*M30</f>
        <v>0</v>
      </c>
      <c r="O30" s="69">
        <f>N30*0.19</f>
        <v>0</v>
      </c>
      <c r="P30" s="70">
        <f>N30+O30</f>
        <v>0</v>
      </c>
    </row>
    <row r="31" spans="1:17" x14ac:dyDescent="0.3">
      <c r="A31" s="61"/>
      <c r="B31" s="66"/>
      <c r="C31" s="52"/>
      <c r="D31" s="67"/>
      <c r="E31" s="52"/>
      <c r="F31" s="68"/>
      <c r="G31" s="69"/>
      <c r="H31" s="69"/>
      <c r="I31" s="69"/>
      <c r="J31" s="70"/>
      <c r="L31" s="68"/>
      <c r="M31" s="69"/>
      <c r="N31" s="69"/>
      <c r="O31" s="69"/>
      <c r="P31" s="70"/>
    </row>
    <row r="32" spans="1:17" x14ac:dyDescent="0.3">
      <c r="A32" s="61" t="s">
        <v>193</v>
      </c>
      <c r="B32" s="66">
        <v>20</v>
      </c>
      <c r="C32" s="52"/>
      <c r="D32" s="84">
        <v>16.8</v>
      </c>
      <c r="E32" s="52" t="s">
        <v>28</v>
      </c>
      <c r="F32" s="68">
        <v>120</v>
      </c>
      <c r="G32" s="69">
        <f>B32/119*100</f>
        <v>16.806722689075631</v>
      </c>
      <c r="H32" s="69">
        <f>F32*G32</f>
        <v>2016.8067226890757</v>
      </c>
      <c r="I32" s="69">
        <f>H32*0.19</f>
        <v>383.19327731092437</v>
      </c>
      <c r="J32" s="70">
        <f>H32+I32</f>
        <v>2400</v>
      </c>
      <c r="L32" s="68">
        <v>0</v>
      </c>
      <c r="M32" s="69">
        <v>0</v>
      </c>
      <c r="N32" s="69">
        <f>L32*M32</f>
        <v>0</v>
      </c>
      <c r="O32" s="69">
        <f>N32*0.19</f>
        <v>0</v>
      </c>
      <c r="P32" s="70">
        <f>N32+O32</f>
        <v>0</v>
      </c>
    </row>
    <row r="33" spans="1:16" x14ac:dyDescent="0.3">
      <c r="A33" s="61"/>
      <c r="B33" s="66"/>
      <c r="C33" s="52"/>
      <c r="D33" s="67"/>
      <c r="E33" s="52"/>
      <c r="F33" s="68"/>
      <c r="G33" s="69"/>
      <c r="H33" s="69"/>
      <c r="I33" s="69"/>
      <c r="J33" s="70"/>
      <c r="L33" s="68"/>
      <c r="M33" s="69"/>
      <c r="N33" s="69"/>
      <c r="O33" s="69"/>
      <c r="P33" s="70"/>
    </row>
    <row r="34" spans="1:16" x14ac:dyDescent="0.3">
      <c r="A34" s="61" t="s">
        <v>194</v>
      </c>
      <c r="B34" s="66" t="s">
        <v>176</v>
      </c>
      <c r="C34" s="52" t="s">
        <v>176</v>
      </c>
      <c r="D34" s="67" t="s">
        <v>176</v>
      </c>
      <c r="E34" s="71" t="s">
        <v>176</v>
      </c>
      <c r="F34" s="68"/>
      <c r="G34" s="69"/>
      <c r="H34" s="69"/>
      <c r="I34" s="69"/>
      <c r="J34" s="70"/>
      <c r="L34" s="68"/>
      <c r="M34" s="69"/>
      <c r="N34" s="69"/>
      <c r="O34" s="69"/>
      <c r="P34" s="70"/>
    </row>
    <row r="35" spans="1:16" x14ac:dyDescent="0.3">
      <c r="A35" s="61" t="s">
        <v>195</v>
      </c>
      <c r="B35" s="66">
        <v>5</v>
      </c>
      <c r="C35" s="52"/>
      <c r="D35" s="67"/>
      <c r="E35" s="85" t="s">
        <v>184</v>
      </c>
      <c r="F35" s="68">
        <v>120</v>
      </c>
      <c r="G35" s="69">
        <f>B35/119*100</f>
        <v>4.2016806722689077</v>
      </c>
      <c r="H35" s="69">
        <f>F35*G35</f>
        <v>504.20168067226894</v>
      </c>
      <c r="I35" s="69">
        <f>H35*0.19</f>
        <v>95.798319327731093</v>
      </c>
      <c r="J35" s="70">
        <f>H35+I35</f>
        <v>600</v>
      </c>
      <c r="L35" s="68">
        <v>0</v>
      </c>
      <c r="M35" s="69">
        <v>0</v>
      </c>
      <c r="N35" s="69">
        <f>L35*M35</f>
        <v>0</v>
      </c>
      <c r="O35" s="69">
        <f>N35*0.19</f>
        <v>0</v>
      </c>
      <c r="P35" s="70">
        <f>N35+O35</f>
        <v>0</v>
      </c>
    </row>
    <row r="36" spans="1:16" x14ac:dyDescent="0.3">
      <c r="A36" s="61" t="s">
        <v>196</v>
      </c>
      <c r="B36" s="66">
        <v>5</v>
      </c>
      <c r="C36" s="52"/>
      <c r="D36" s="67"/>
      <c r="E36" s="85" t="s">
        <v>184</v>
      </c>
      <c r="F36" s="68">
        <v>120</v>
      </c>
      <c r="G36" s="69">
        <f>B36/119*100</f>
        <v>4.2016806722689077</v>
      </c>
      <c r="H36" s="69">
        <f>F36*G36</f>
        <v>504.20168067226894</v>
      </c>
      <c r="I36" s="69">
        <f>H36*0.19</f>
        <v>95.798319327731093</v>
      </c>
      <c r="J36" s="70">
        <f>H36+I36</f>
        <v>600</v>
      </c>
      <c r="L36" s="68">
        <v>0</v>
      </c>
      <c r="M36" s="69">
        <v>0</v>
      </c>
      <c r="N36" s="69">
        <f>L36*M36</f>
        <v>0</v>
      </c>
      <c r="O36" s="69">
        <f>N36*0.19</f>
        <v>0</v>
      </c>
      <c r="P36" s="70">
        <f>N36+O36</f>
        <v>0</v>
      </c>
    </row>
    <row r="37" spans="1:16" x14ac:dyDescent="0.3">
      <c r="A37" s="61" t="s">
        <v>197</v>
      </c>
      <c r="B37" s="66">
        <v>4</v>
      </c>
      <c r="C37" s="52"/>
      <c r="D37" s="67"/>
      <c r="E37" s="85" t="s">
        <v>184</v>
      </c>
      <c r="F37" s="68">
        <v>120</v>
      </c>
      <c r="G37" s="69">
        <f>B37/119*100</f>
        <v>3.3613445378151261</v>
      </c>
      <c r="H37" s="69">
        <f>F37*G37</f>
        <v>403.36134453781511</v>
      </c>
      <c r="I37" s="69">
        <f>H37*0.19</f>
        <v>76.638655462184872</v>
      </c>
      <c r="J37" s="70">
        <f>H37+I37</f>
        <v>480</v>
      </c>
      <c r="L37" s="68">
        <v>0</v>
      </c>
      <c r="M37" s="69">
        <v>0</v>
      </c>
      <c r="N37" s="69">
        <f>L37*M37</f>
        <v>0</v>
      </c>
      <c r="O37" s="69">
        <f>N37*0.19</f>
        <v>0</v>
      </c>
      <c r="P37" s="70">
        <f>N37+O37</f>
        <v>0</v>
      </c>
    </row>
    <row r="38" spans="1:16" x14ac:dyDescent="0.3">
      <c r="A38" s="61" t="s">
        <v>198</v>
      </c>
      <c r="B38" s="66">
        <v>4</v>
      </c>
      <c r="C38" s="52"/>
      <c r="D38" s="67"/>
      <c r="E38" s="85" t="s">
        <v>184</v>
      </c>
      <c r="F38" s="68">
        <v>120</v>
      </c>
      <c r="G38" s="69">
        <f>B38/119*100</f>
        <v>3.3613445378151261</v>
      </c>
      <c r="H38" s="69">
        <f>F38*G38</f>
        <v>403.36134453781511</v>
      </c>
      <c r="I38" s="69">
        <f>H38*0.19</f>
        <v>76.638655462184872</v>
      </c>
      <c r="J38" s="70">
        <f>H38+I38</f>
        <v>480</v>
      </c>
      <c r="L38" s="68">
        <v>0</v>
      </c>
      <c r="M38" s="69">
        <v>0</v>
      </c>
      <c r="N38" s="69">
        <f>L38*M38</f>
        <v>0</v>
      </c>
      <c r="O38" s="69">
        <f>N38*0.19</f>
        <v>0</v>
      </c>
      <c r="P38" s="70">
        <f>N38+O38</f>
        <v>0</v>
      </c>
    </row>
    <row r="39" spans="1:16" x14ac:dyDescent="0.3">
      <c r="A39" s="61"/>
      <c r="B39" s="66"/>
      <c r="C39" s="52"/>
      <c r="D39" s="67"/>
      <c r="E39" s="85"/>
      <c r="F39" s="68"/>
      <c r="G39" s="69"/>
      <c r="H39" s="69"/>
      <c r="I39" s="69"/>
      <c r="J39" s="70"/>
      <c r="L39" s="68"/>
      <c r="M39" s="69"/>
      <c r="N39" s="69"/>
      <c r="O39" s="69"/>
      <c r="P39" s="70"/>
    </row>
    <row r="40" spans="1:16" x14ac:dyDescent="0.3">
      <c r="A40" s="61"/>
      <c r="B40" s="66"/>
      <c r="C40" s="52"/>
      <c r="D40" s="67"/>
      <c r="E40" s="71"/>
      <c r="F40" s="68"/>
      <c r="G40" s="69"/>
      <c r="H40" s="69"/>
      <c r="I40" s="69"/>
      <c r="J40" s="70"/>
      <c r="L40" s="68"/>
      <c r="M40" s="69"/>
      <c r="N40" s="69"/>
      <c r="O40" s="69"/>
      <c r="P40" s="70"/>
    </row>
    <row r="41" spans="1:16" x14ac:dyDescent="0.3">
      <c r="A41" s="86" t="s">
        <v>199</v>
      </c>
      <c r="B41" s="66">
        <v>0</v>
      </c>
      <c r="C41" s="52"/>
      <c r="D41" s="67">
        <v>0</v>
      </c>
      <c r="E41" s="71" t="s">
        <v>184</v>
      </c>
      <c r="F41" s="68">
        <v>12</v>
      </c>
      <c r="G41" s="69">
        <v>0</v>
      </c>
      <c r="H41" s="69">
        <f>F41*G41</f>
        <v>0</v>
      </c>
      <c r="I41" s="69">
        <f>H41*0.19</f>
        <v>0</v>
      </c>
      <c r="J41" s="70">
        <f>H41+I41</f>
        <v>0</v>
      </c>
      <c r="L41" s="68">
        <v>0</v>
      </c>
      <c r="M41" s="69">
        <v>0</v>
      </c>
      <c r="N41" s="69">
        <f>L41*M41</f>
        <v>0</v>
      </c>
      <c r="O41" s="69">
        <f>N41*0.19</f>
        <v>0</v>
      </c>
      <c r="P41" s="70">
        <f>N41+O41</f>
        <v>0</v>
      </c>
    </row>
    <row r="42" spans="1:16" x14ac:dyDescent="0.3">
      <c r="A42" s="61"/>
      <c r="B42" s="66"/>
      <c r="C42" s="52"/>
      <c r="D42" s="67"/>
      <c r="E42" s="71"/>
      <c r="F42" s="68"/>
      <c r="G42" s="69"/>
      <c r="H42" s="69"/>
      <c r="I42" s="69"/>
      <c r="J42" s="70"/>
      <c r="L42" s="68"/>
      <c r="M42" s="69"/>
      <c r="N42" s="69"/>
      <c r="O42" s="69"/>
      <c r="P42" s="70"/>
    </row>
    <row r="43" spans="1:16" x14ac:dyDescent="0.3">
      <c r="A43" s="61" t="s">
        <v>30</v>
      </c>
      <c r="B43" s="66">
        <v>0</v>
      </c>
      <c r="C43" s="52"/>
      <c r="D43" s="67">
        <v>0</v>
      </c>
      <c r="E43" s="52" t="s">
        <v>28</v>
      </c>
      <c r="F43" s="68">
        <v>1</v>
      </c>
      <c r="G43" s="69">
        <v>0</v>
      </c>
      <c r="H43" s="69">
        <f>F43*G43</f>
        <v>0</v>
      </c>
      <c r="I43" s="69">
        <f>H43*0.19</f>
        <v>0</v>
      </c>
      <c r="J43" s="70">
        <f>SUM(H43:I43)</f>
        <v>0</v>
      </c>
      <c r="L43" s="68">
        <v>0</v>
      </c>
      <c r="M43" s="69">
        <v>0</v>
      </c>
      <c r="N43" s="69">
        <f>L43*M43</f>
        <v>0</v>
      </c>
      <c r="O43" s="69">
        <f>N43*0.19</f>
        <v>0</v>
      </c>
      <c r="P43" s="70">
        <f>SUM(N43:O43)</f>
        <v>0</v>
      </c>
    </row>
    <row r="44" spans="1:16" x14ac:dyDescent="0.3">
      <c r="A44" s="61" t="s">
        <v>31</v>
      </c>
      <c r="B44" s="66">
        <v>0</v>
      </c>
      <c r="C44" s="52"/>
      <c r="D44" s="67">
        <v>0</v>
      </c>
      <c r="E44" s="71" t="s">
        <v>28</v>
      </c>
      <c r="F44" s="68">
        <v>1</v>
      </c>
      <c r="G44" s="69">
        <v>0</v>
      </c>
      <c r="H44" s="69">
        <f>F44*G44</f>
        <v>0</v>
      </c>
      <c r="I44" s="69">
        <f>H44*0.19</f>
        <v>0</v>
      </c>
      <c r="J44" s="70">
        <f>SUM(H44:I44)</f>
        <v>0</v>
      </c>
      <c r="L44" s="68">
        <v>0</v>
      </c>
      <c r="M44" s="69">
        <v>0</v>
      </c>
      <c r="N44" s="69">
        <f>L44*M44</f>
        <v>0</v>
      </c>
      <c r="O44" s="69">
        <f>N44*0.19</f>
        <v>0</v>
      </c>
      <c r="P44" s="70">
        <f>SUM(N44:O44)</f>
        <v>0</v>
      </c>
    </row>
    <row r="45" spans="1:16" x14ac:dyDescent="0.3">
      <c r="A45" s="61" t="s">
        <v>33</v>
      </c>
      <c r="B45" s="66">
        <v>0</v>
      </c>
      <c r="C45" s="52"/>
      <c r="D45" s="67">
        <v>0</v>
      </c>
      <c r="E45" s="52" t="s">
        <v>28</v>
      </c>
      <c r="F45" s="68">
        <v>1</v>
      </c>
      <c r="G45" s="69">
        <v>0</v>
      </c>
      <c r="H45" s="69">
        <f>F45*G45</f>
        <v>0</v>
      </c>
      <c r="I45" s="69">
        <f>H45*0.19</f>
        <v>0</v>
      </c>
      <c r="J45" s="70">
        <f>SUM(H45:I45)</f>
        <v>0</v>
      </c>
      <c r="L45" s="68">
        <v>0</v>
      </c>
      <c r="M45" s="69">
        <v>0</v>
      </c>
      <c r="N45" s="69">
        <f>L45*M45</f>
        <v>0</v>
      </c>
      <c r="O45" s="69">
        <f>N45*0.19</f>
        <v>0</v>
      </c>
      <c r="P45" s="70">
        <f>SUM(N45:O45)</f>
        <v>0</v>
      </c>
    </row>
    <row r="46" spans="1:16" x14ac:dyDescent="0.3">
      <c r="A46" s="61"/>
      <c r="B46" s="62"/>
      <c r="C46" s="52"/>
      <c r="D46" s="52"/>
      <c r="E46" s="52"/>
      <c r="F46" s="68"/>
      <c r="G46" s="69"/>
      <c r="H46" s="69"/>
      <c r="I46" s="69"/>
      <c r="J46" s="70"/>
      <c r="L46" s="68"/>
      <c r="M46" s="69"/>
      <c r="N46" s="69"/>
      <c r="O46" s="69"/>
      <c r="P46" s="70"/>
    </row>
    <row r="47" spans="1:16" x14ac:dyDescent="0.3">
      <c r="A47" s="61" t="s">
        <v>200</v>
      </c>
      <c r="B47" s="66">
        <v>0</v>
      </c>
      <c r="C47" s="71" t="s">
        <v>176</v>
      </c>
      <c r="D47" s="67">
        <v>0</v>
      </c>
      <c r="E47" s="52" t="s">
        <v>28</v>
      </c>
      <c r="F47" s="68">
        <v>1</v>
      </c>
      <c r="G47" s="69">
        <f>B47/119*100</f>
        <v>0</v>
      </c>
      <c r="H47" s="69">
        <f>F47*G47</f>
        <v>0</v>
      </c>
      <c r="I47" s="69">
        <f>H47*0.19</f>
        <v>0</v>
      </c>
      <c r="J47" s="70">
        <f>H47+I47</f>
        <v>0</v>
      </c>
      <c r="L47" s="68">
        <v>0</v>
      </c>
      <c r="M47" s="69">
        <f>H47/119*100</f>
        <v>0</v>
      </c>
      <c r="N47" s="69">
        <f>L47*M47</f>
        <v>0</v>
      </c>
      <c r="O47" s="69">
        <f>N47*0.19</f>
        <v>0</v>
      </c>
      <c r="P47" s="70">
        <f>N47+O47</f>
        <v>0</v>
      </c>
    </row>
    <row r="48" spans="1:16" x14ac:dyDescent="0.3">
      <c r="A48" s="61"/>
      <c r="B48" s="66"/>
      <c r="C48" s="71"/>
      <c r="D48" s="67"/>
      <c r="E48" s="52"/>
      <c r="F48" s="68"/>
      <c r="G48" s="69"/>
      <c r="H48" s="69"/>
      <c r="I48" s="69"/>
      <c r="J48" s="70"/>
      <c r="L48" s="68"/>
      <c r="M48" s="69"/>
      <c r="N48" s="69"/>
      <c r="O48" s="69"/>
      <c r="P48" s="70"/>
    </row>
    <row r="49" spans="1:17" x14ac:dyDescent="0.3">
      <c r="A49" s="61" t="s">
        <v>201</v>
      </c>
      <c r="B49" s="66"/>
      <c r="C49" s="71"/>
      <c r="D49" s="67"/>
      <c r="E49" s="52"/>
      <c r="F49" s="68"/>
      <c r="G49" s="69"/>
      <c r="H49" s="69"/>
      <c r="I49" s="69"/>
      <c r="J49" s="70"/>
      <c r="L49" s="68"/>
      <c r="M49" s="69"/>
      <c r="N49" s="69"/>
      <c r="O49" s="69"/>
      <c r="P49" s="70">
        <v>0</v>
      </c>
    </row>
    <row r="50" spans="1:17" x14ac:dyDescent="0.3">
      <c r="A50" s="61"/>
      <c r="B50" s="66"/>
      <c r="C50" s="71"/>
      <c r="D50" s="67"/>
      <c r="E50" s="52"/>
      <c r="F50" s="68"/>
      <c r="G50" s="87"/>
      <c r="H50" s="87"/>
      <c r="I50" s="69"/>
      <c r="J50" s="70"/>
      <c r="L50" s="68"/>
      <c r="M50" s="87"/>
      <c r="N50" s="87"/>
      <c r="O50" s="69"/>
      <c r="P50" s="70"/>
    </row>
    <row r="51" spans="1:17" x14ac:dyDescent="0.3">
      <c r="A51" s="88" t="s">
        <v>202</v>
      </c>
      <c r="B51" s="89"/>
      <c r="C51" s="90"/>
      <c r="D51" s="90"/>
      <c r="E51" s="90"/>
      <c r="F51" s="91"/>
      <c r="G51" s="92" t="s">
        <v>176</v>
      </c>
      <c r="H51" s="93">
        <f>SUM(H15:H50)</f>
        <v>13655.461932773114</v>
      </c>
      <c r="I51" s="93">
        <f>SUM(I15:I50)</f>
        <v>2594.5377672268905</v>
      </c>
      <c r="J51" s="94">
        <f>SUM(J15:J50)</f>
        <v>16249.9997</v>
      </c>
      <c r="K51" s="95" t="s">
        <v>203</v>
      </c>
      <c r="L51" s="96"/>
      <c r="M51" s="97" t="s">
        <v>176</v>
      </c>
      <c r="N51" s="98">
        <f>SUM(N15:N50)</f>
        <v>0</v>
      </c>
      <c r="O51" s="98">
        <f>SUM(O15:O50)</f>
        <v>0</v>
      </c>
      <c r="P51" s="99">
        <f>SUM(P15:P21,P30:P50)</f>
        <v>0</v>
      </c>
      <c r="Q51" s="95" t="s">
        <v>203</v>
      </c>
    </row>
    <row r="52" spans="1:17" x14ac:dyDescent="0.3">
      <c r="A52" s="88"/>
      <c r="B52" s="89"/>
      <c r="C52" s="90"/>
      <c r="D52" s="90"/>
      <c r="E52" s="90"/>
      <c r="F52" s="91"/>
      <c r="G52" s="92"/>
      <c r="H52" s="93"/>
      <c r="I52" s="93"/>
      <c r="J52" s="94"/>
      <c r="K52" s="100">
        <f>J51/B5</f>
        <v>135.41666416666666</v>
      </c>
      <c r="L52" s="91"/>
      <c r="M52" s="92"/>
      <c r="N52" s="93"/>
      <c r="O52" s="93"/>
      <c r="P52" s="94"/>
      <c r="Q52" s="100">
        <f>P51/60</f>
        <v>0</v>
      </c>
    </row>
    <row r="53" spans="1:17" x14ac:dyDescent="0.3">
      <c r="A53" s="61"/>
      <c r="B53" s="66"/>
      <c r="C53" s="52"/>
      <c r="D53" s="67"/>
      <c r="E53" s="52"/>
      <c r="F53" s="68"/>
      <c r="G53" s="87"/>
      <c r="H53" s="87"/>
      <c r="I53" s="69"/>
      <c r="J53" s="70"/>
      <c r="L53" s="68"/>
      <c r="M53" s="87"/>
      <c r="N53" s="87"/>
      <c r="O53" s="69"/>
      <c r="P53" s="70"/>
    </row>
    <row r="54" spans="1:17" x14ac:dyDescent="0.3">
      <c r="A54" s="86" t="s">
        <v>204</v>
      </c>
      <c r="B54" s="66">
        <v>470</v>
      </c>
      <c r="C54" s="52" t="s">
        <v>176</v>
      </c>
      <c r="D54" s="67">
        <v>395</v>
      </c>
      <c r="E54" s="52" t="s">
        <v>28</v>
      </c>
      <c r="F54" s="68">
        <v>1</v>
      </c>
      <c r="G54" s="69">
        <f>B54/119*100</f>
        <v>394.9579831932773</v>
      </c>
      <c r="H54" s="69">
        <f>F54*G54</f>
        <v>394.9579831932773</v>
      </c>
      <c r="I54" s="69">
        <f>H54*0.19</f>
        <v>75.042016806722685</v>
      </c>
      <c r="J54" s="70">
        <f>H54+I54</f>
        <v>470</v>
      </c>
      <c r="L54" s="68">
        <v>0</v>
      </c>
      <c r="M54" s="69">
        <f>H54/119*100</f>
        <v>331.89746486830029</v>
      </c>
      <c r="N54" s="69">
        <f>L54*M54</f>
        <v>0</v>
      </c>
      <c r="O54" s="69">
        <f>N54*0.19</f>
        <v>0</v>
      </c>
      <c r="P54" s="70">
        <f>N54+O54</f>
        <v>0</v>
      </c>
    </row>
    <row r="55" spans="1:17" x14ac:dyDescent="0.3">
      <c r="A55" s="61"/>
      <c r="B55" s="66"/>
      <c r="C55" s="52"/>
      <c r="D55" s="67"/>
      <c r="E55" s="52"/>
      <c r="F55" s="68"/>
      <c r="G55" s="69"/>
      <c r="H55" s="69"/>
      <c r="I55" s="69"/>
      <c r="J55" s="70"/>
      <c r="L55" s="68"/>
      <c r="M55" s="69"/>
      <c r="N55" s="69"/>
      <c r="O55" s="69"/>
      <c r="P55" s="70"/>
    </row>
    <row r="56" spans="1:17" x14ac:dyDescent="0.3">
      <c r="A56" s="86" t="s">
        <v>199</v>
      </c>
      <c r="B56" s="66">
        <v>0</v>
      </c>
      <c r="C56" s="52"/>
      <c r="D56" s="67">
        <v>0</v>
      </c>
      <c r="E56" s="71" t="s">
        <v>184</v>
      </c>
      <c r="F56" s="68">
        <v>0</v>
      </c>
      <c r="G56" s="69">
        <v>0</v>
      </c>
      <c r="H56" s="69">
        <f>F56*G56</f>
        <v>0</v>
      </c>
      <c r="I56" s="69">
        <f>H56*0.19</f>
        <v>0</v>
      </c>
      <c r="J56" s="70">
        <f>H56+I56</f>
        <v>0</v>
      </c>
      <c r="L56" s="96">
        <v>0</v>
      </c>
      <c r="M56" s="98">
        <v>0</v>
      </c>
      <c r="N56" s="98">
        <f>L56*M56</f>
        <v>0</v>
      </c>
      <c r="O56" s="98">
        <f>N56*0.19</f>
        <v>0</v>
      </c>
      <c r="P56" s="99">
        <f>N56+O56</f>
        <v>0</v>
      </c>
    </row>
    <row r="57" spans="1:17" x14ac:dyDescent="0.3">
      <c r="A57" s="61"/>
      <c r="B57" s="66"/>
      <c r="C57" s="52"/>
      <c r="D57" s="67"/>
      <c r="E57" s="52"/>
      <c r="F57" s="68"/>
      <c r="G57" s="69"/>
      <c r="H57" s="69"/>
      <c r="I57" s="69"/>
      <c r="J57" s="70"/>
      <c r="L57" s="68"/>
      <c r="M57" s="69"/>
      <c r="N57" s="69"/>
      <c r="O57" s="69"/>
      <c r="P57" s="70"/>
    </row>
    <row r="58" spans="1:17" x14ac:dyDescent="0.3">
      <c r="A58" s="61" t="s">
        <v>205</v>
      </c>
      <c r="B58" s="66">
        <v>1490</v>
      </c>
      <c r="C58" s="52"/>
      <c r="D58" s="67">
        <v>1490</v>
      </c>
      <c r="E58" s="71" t="s">
        <v>184</v>
      </c>
      <c r="F58" s="68">
        <v>1</v>
      </c>
      <c r="G58" s="69">
        <v>1252.0999999999999</v>
      </c>
      <c r="H58" s="69">
        <f>F58*G58</f>
        <v>1252.0999999999999</v>
      </c>
      <c r="I58" s="69">
        <f>H58*0.19</f>
        <v>237.89899999999997</v>
      </c>
      <c r="J58" s="70">
        <f>H58+I58</f>
        <v>1489.9989999999998</v>
      </c>
      <c r="L58" s="68">
        <v>0</v>
      </c>
      <c r="M58" s="69">
        <v>0</v>
      </c>
      <c r="N58" s="69">
        <f>L58*M58</f>
        <v>0</v>
      </c>
      <c r="O58" s="69">
        <f>N58*0.19</f>
        <v>0</v>
      </c>
      <c r="P58" s="70">
        <f>N58+O58</f>
        <v>0</v>
      </c>
    </row>
    <row r="59" spans="1:17" x14ac:dyDescent="0.3">
      <c r="A59" s="61"/>
      <c r="B59" s="62"/>
      <c r="C59" s="52"/>
      <c r="D59" s="52"/>
      <c r="E59" s="52"/>
      <c r="F59" s="68"/>
      <c r="G59" s="69"/>
      <c r="H59" s="69"/>
      <c r="I59" s="69"/>
      <c r="J59" s="70"/>
      <c r="L59" s="68"/>
      <c r="M59" s="69"/>
      <c r="N59" s="69"/>
      <c r="O59" s="69"/>
      <c r="P59" s="70"/>
    </row>
    <row r="60" spans="1:17" x14ac:dyDescent="0.3">
      <c r="A60" s="61" t="s">
        <v>206</v>
      </c>
      <c r="B60" s="66">
        <v>0</v>
      </c>
      <c r="C60" s="52"/>
      <c r="D60" s="67"/>
      <c r="E60" s="52"/>
      <c r="F60" s="68">
        <v>1</v>
      </c>
      <c r="G60" s="69">
        <v>0</v>
      </c>
      <c r="H60" s="69">
        <f>F60*G60</f>
        <v>0</v>
      </c>
      <c r="I60" s="101">
        <v>0</v>
      </c>
      <c r="J60" s="70">
        <f>H60+I60</f>
        <v>0</v>
      </c>
      <c r="L60" s="68">
        <v>0</v>
      </c>
      <c r="M60" s="69">
        <v>0</v>
      </c>
      <c r="N60" s="69">
        <f>L60*M60</f>
        <v>0</v>
      </c>
      <c r="O60" s="69">
        <f>N60*0.19</f>
        <v>0</v>
      </c>
      <c r="P60" s="70">
        <f>N60+O60</f>
        <v>0</v>
      </c>
    </row>
    <row r="61" spans="1:17" x14ac:dyDescent="0.3">
      <c r="A61" s="86" t="s">
        <v>207</v>
      </c>
      <c r="B61" s="66">
        <v>0</v>
      </c>
      <c r="C61" s="52"/>
      <c r="D61" s="67">
        <v>0</v>
      </c>
      <c r="E61" s="71" t="s">
        <v>28</v>
      </c>
      <c r="F61" s="68">
        <v>1</v>
      </c>
      <c r="G61" s="69">
        <f>B61/119*100</f>
        <v>0</v>
      </c>
      <c r="H61" s="69">
        <f>F61*G61</f>
        <v>0</v>
      </c>
      <c r="I61" s="69">
        <f>H61*0.19</f>
        <v>0</v>
      </c>
      <c r="J61" s="70">
        <f>H61+I61</f>
        <v>0</v>
      </c>
      <c r="L61" s="68">
        <v>0</v>
      </c>
      <c r="M61" s="69">
        <v>0</v>
      </c>
      <c r="N61" s="69">
        <f>L61*M61</f>
        <v>0</v>
      </c>
      <c r="O61" s="69">
        <f>N61*0.19</f>
        <v>0</v>
      </c>
      <c r="P61" s="70">
        <f>N61+O61</f>
        <v>0</v>
      </c>
    </row>
    <row r="62" spans="1:17" x14ac:dyDescent="0.3">
      <c r="A62" s="86" t="s">
        <v>34</v>
      </c>
      <c r="B62" s="66">
        <v>700</v>
      </c>
      <c r="C62" s="52"/>
      <c r="D62" s="67">
        <v>650</v>
      </c>
      <c r="E62" s="71" t="s">
        <v>28</v>
      </c>
      <c r="F62" s="68">
        <v>1</v>
      </c>
      <c r="G62" s="69">
        <v>650</v>
      </c>
      <c r="H62" s="69">
        <f>F62*G62</f>
        <v>650</v>
      </c>
      <c r="I62" s="69">
        <f>H62*0.07</f>
        <v>45.500000000000007</v>
      </c>
      <c r="J62" s="70">
        <f>H62+I62</f>
        <v>695.5</v>
      </c>
      <c r="L62" s="96">
        <v>0</v>
      </c>
      <c r="M62" s="98">
        <v>0</v>
      </c>
      <c r="N62" s="98">
        <f>L62*M62</f>
        <v>0</v>
      </c>
      <c r="O62" s="98">
        <f>N62*0.19</f>
        <v>0</v>
      </c>
      <c r="P62" s="99">
        <f>N62+O62</f>
        <v>0</v>
      </c>
    </row>
    <row r="63" spans="1:17" x14ac:dyDescent="0.3">
      <c r="A63" s="61"/>
      <c r="B63" s="66"/>
      <c r="C63" s="52"/>
      <c r="D63" s="67"/>
      <c r="E63" s="52"/>
      <c r="F63" s="68"/>
      <c r="G63" s="69"/>
      <c r="H63" s="69"/>
      <c r="I63" s="69"/>
      <c r="J63" s="70"/>
      <c r="L63" s="68"/>
      <c r="M63" s="69"/>
      <c r="N63" s="69"/>
      <c r="O63" s="69"/>
      <c r="P63" s="70"/>
    </row>
    <row r="64" spans="1:17" x14ac:dyDescent="0.3">
      <c r="A64" s="61" t="s">
        <v>208</v>
      </c>
      <c r="B64" s="66">
        <v>0</v>
      </c>
      <c r="C64" s="52"/>
      <c r="D64" s="67"/>
      <c r="E64" s="52"/>
      <c r="F64" s="68">
        <v>1</v>
      </c>
      <c r="G64" s="69">
        <f>B64/119*100</f>
        <v>0</v>
      </c>
      <c r="H64" s="69">
        <f>F64*G64</f>
        <v>0</v>
      </c>
      <c r="I64" s="69">
        <f>H64*0.19</f>
        <v>0</v>
      </c>
      <c r="J64" s="70">
        <f>H64+I64</f>
        <v>0</v>
      </c>
      <c r="L64" s="96">
        <v>0</v>
      </c>
      <c r="M64" s="98">
        <v>0</v>
      </c>
      <c r="N64" s="98">
        <f>L64*M64</f>
        <v>0</v>
      </c>
      <c r="O64" s="98">
        <f>N64*0.07</f>
        <v>0</v>
      </c>
      <c r="P64" s="99">
        <f>N64+O64</f>
        <v>0</v>
      </c>
    </row>
    <row r="65" spans="1:17" x14ac:dyDescent="0.3">
      <c r="A65" s="61" t="s">
        <v>209</v>
      </c>
      <c r="B65" s="66">
        <v>0</v>
      </c>
      <c r="C65" s="52"/>
      <c r="D65" s="67"/>
      <c r="E65" s="52"/>
      <c r="F65" s="68">
        <v>1</v>
      </c>
      <c r="G65" s="69">
        <f>B65/119*100</f>
        <v>0</v>
      </c>
      <c r="H65" s="69">
        <f>F65*G65</f>
        <v>0</v>
      </c>
      <c r="I65" s="69">
        <f>H65*0.19</f>
        <v>0</v>
      </c>
      <c r="J65" s="70">
        <f>H65+I65</f>
        <v>0</v>
      </c>
      <c r="L65" s="96">
        <v>0</v>
      </c>
      <c r="M65" s="98">
        <v>0</v>
      </c>
      <c r="N65" s="98">
        <f>L65*M65</f>
        <v>0</v>
      </c>
      <c r="O65" s="98">
        <f>N65*0.07</f>
        <v>0</v>
      </c>
      <c r="P65" s="99">
        <f>N65+O65</f>
        <v>0</v>
      </c>
    </row>
    <row r="66" spans="1:17" x14ac:dyDescent="0.3">
      <c r="A66" s="61" t="s">
        <v>210</v>
      </c>
      <c r="B66" s="66">
        <v>0</v>
      </c>
      <c r="C66" s="52"/>
      <c r="D66" s="67"/>
      <c r="E66" s="52"/>
      <c r="F66" s="68">
        <v>1</v>
      </c>
      <c r="G66" s="69">
        <f>B66/119*100</f>
        <v>0</v>
      </c>
      <c r="H66" s="69">
        <f>F66*G66</f>
        <v>0</v>
      </c>
      <c r="I66" s="69">
        <f>H66*0.19</f>
        <v>0</v>
      </c>
      <c r="J66" s="70">
        <f>H66+I66</f>
        <v>0</v>
      </c>
      <c r="L66" s="96">
        <v>0</v>
      </c>
      <c r="M66" s="98">
        <v>0</v>
      </c>
      <c r="N66" s="98">
        <f>L66*M66</f>
        <v>0</v>
      </c>
      <c r="O66" s="98">
        <f>N66*0.16875</f>
        <v>0</v>
      </c>
      <c r="P66" s="99">
        <f>N66+O66</f>
        <v>0</v>
      </c>
    </row>
    <row r="67" spans="1:17" x14ac:dyDescent="0.3">
      <c r="A67" s="61"/>
      <c r="B67" s="62"/>
      <c r="C67" s="52"/>
      <c r="D67" s="52"/>
      <c r="E67" s="52"/>
      <c r="F67" s="68"/>
      <c r="G67" s="87"/>
      <c r="H67" s="87"/>
      <c r="I67" s="87"/>
      <c r="J67" s="102"/>
      <c r="L67" s="68"/>
      <c r="M67" s="87"/>
      <c r="N67" s="87"/>
      <c r="O67" s="87"/>
      <c r="P67" s="102"/>
    </row>
    <row r="68" spans="1:17" x14ac:dyDescent="0.3">
      <c r="A68" s="61"/>
      <c r="B68" s="62"/>
      <c r="C68" s="52"/>
      <c r="D68" s="52"/>
      <c r="E68" s="52"/>
      <c r="F68" s="68"/>
      <c r="G68" s="87"/>
      <c r="H68" s="87"/>
      <c r="I68" s="87"/>
      <c r="J68" s="102"/>
      <c r="L68" s="68"/>
      <c r="M68" s="87"/>
      <c r="N68" s="87"/>
      <c r="O68" s="87"/>
      <c r="P68" s="102"/>
    </row>
    <row r="69" spans="1:17" x14ac:dyDescent="0.3">
      <c r="A69" s="88" t="s">
        <v>211</v>
      </c>
      <c r="B69" s="89"/>
      <c r="C69" s="90"/>
      <c r="D69" s="90"/>
      <c r="E69" s="90"/>
      <c r="F69" s="103"/>
      <c r="G69" s="104" t="s">
        <v>176</v>
      </c>
      <c r="H69" s="104">
        <f>SUM(H54:H67)</f>
        <v>2297.0579831932773</v>
      </c>
      <c r="I69" s="104">
        <f>SUM(I54:I67)</f>
        <v>358.44101680672264</v>
      </c>
      <c r="J69" s="105">
        <f>SUM(J54:J67)</f>
        <v>2655.4989999999998</v>
      </c>
      <c r="K69" s="95" t="s">
        <v>203</v>
      </c>
      <c r="L69" s="103"/>
      <c r="M69" s="104" t="s">
        <v>176</v>
      </c>
      <c r="N69" s="104">
        <f>SUM(N54:N67)</f>
        <v>0</v>
      </c>
      <c r="O69" s="104">
        <f>SUM(O54:O67)</f>
        <v>0</v>
      </c>
      <c r="P69" s="105">
        <f>SUM(P54:P67)</f>
        <v>0</v>
      </c>
      <c r="Q69" s="95" t="s">
        <v>203</v>
      </c>
    </row>
    <row r="70" spans="1:17" x14ac:dyDescent="0.3">
      <c r="A70" s="61"/>
      <c r="B70" s="62"/>
      <c r="C70" s="52"/>
      <c r="D70" s="52"/>
      <c r="E70" s="52"/>
      <c r="F70" s="68"/>
      <c r="G70" s="87"/>
      <c r="H70" s="87"/>
      <c r="I70" s="87"/>
      <c r="J70" s="102"/>
      <c r="K70" s="106">
        <f>J69/B5</f>
        <v>22.129158333333333</v>
      </c>
      <c r="L70" s="68"/>
      <c r="M70" s="87"/>
      <c r="N70" s="87"/>
      <c r="O70" s="87"/>
      <c r="P70" s="102"/>
      <c r="Q70" s="106">
        <f>P69/60</f>
        <v>0</v>
      </c>
    </row>
    <row r="71" spans="1:17" x14ac:dyDescent="0.3">
      <c r="A71" s="61"/>
      <c r="B71" s="62"/>
      <c r="C71" s="52"/>
      <c r="D71" s="52"/>
      <c r="E71" s="52"/>
      <c r="F71" s="68"/>
      <c r="G71" s="87"/>
      <c r="H71" s="87"/>
      <c r="I71" s="87"/>
      <c r="J71" s="102"/>
      <c r="L71" s="68"/>
      <c r="M71" s="87"/>
      <c r="N71" s="87"/>
      <c r="O71" s="87"/>
      <c r="P71" s="102"/>
    </row>
    <row r="72" spans="1:17" x14ac:dyDescent="0.3">
      <c r="A72" s="61"/>
      <c r="B72" s="62"/>
      <c r="C72" s="52"/>
      <c r="D72" s="52"/>
      <c r="E72" s="52"/>
      <c r="F72" s="107"/>
      <c r="G72" s="108"/>
      <c r="H72" s="108"/>
      <c r="I72" s="108"/>
      <c r="J72" s="109"/>
      <c r="L72" s="107"/>
      <c r="M72" s="108"/>
      <c r="N72" s="108"/>
      <c r="O72" s="108"/>
      <c r="P72" s="109"/>
    </row>
    <row r="73" spans="1:17" ht="13.5" thickBot="1" x14ac:dyDescent="0.35">
      <c r="A73" s="110" t="s">
        <v>37</v>
      </c>
      <c r="B73" s="111"/>
      <c r="C73" s="112"/>
      <c r="D73" s="113" t="s">
        <v>176</v>
      </c>
      <c r="E73" s="112"/>
      <c r="F73" s="114"/>
      <c r="G73" s="115" t="s">
        <v>176</v>
      </c>
      <c r="H73" s="116">
        <f>H69+H51</f>
        <v>15952.519915966392</v>
      </c>
      <c r="I73" s="116">
        <f>I69+I51</f>
        <v>2952.978784033613</v>
      </c>
      <c r="J73" s="117">
        <f>J69+J51</f>
        <v>18905.4987</v>
      </c>
      <c r="K73" s="95" t="s">
        <v>203</v>
      </c>
      <c r="L73" s="114"/>
      <c r="M73" s="115" t="s">
        <v>176</v>
      </c>
      <c r="N73" s="116">
        <f>N69+N51</f>
        <v>0</v>
      </c>
      <c r="O73" s="116">
        <f>O69+O51</f>
        <v>0</v>
      </c>
      <c r="P73" s="117">
        <f>P69+P51</f>
        <v>0</v>
      </c>
      <c r="Q73" s="95" t="s">
        <v>203</v>
      </c>
    </row>
    <row r="74" spans="1:17" x14ac:dyDescent="0.3">
      <c r="K74" s="106">
        <f>J73/B5</f>
        <v>157.54582250000001</v>
      </c>
      <c r="L74" s="42"/>
      <c r="Q74" s="106">
        <f>P73/60</f>
        <v>0</v>
      </c>
    </row>
    <row r="75" spans="1:17" ht="13.5" thickBot="1" x14ac:dyDescent="0.35">
      <c r="L75" s="42"/>
    </row>
    <row r="76" spans="1:17" x14ac:dyDescent="0.3">
      <c r="A76" s="118" t="s">
        <v>212</v>
      </c>
      <c r="B76" s="119"/>
      <c r="C76" s="120"/>
      <c r="D76" s="120"/>
      <c r="E76" s="120"/>
      <c r="F76" s="121"/>
      <c r="G76" s="120"/>
      <c r="H76" s="120"/>
      <c r="I76" s="120"/>
      <c r="J76" s="122"/>
      <c r="L76" s="121"/>
      <c r="M76" s="120"/>
      <c r="N76" s="120"/>
      <c r="O76" s="120"/>
      <c r="P76" s="122"/>
    </row>
    <row r="77" spans="1:17" x14ac:dyDescent="0.3">
      <c r="A77" s="61"/>
      <c r="B77" s="62"/>
      <c r="C77" s="52"/>
      <c r="D77" s="52"/>
      <c r="E77" s="52"/>
      <c r="F77" s="51"/>
      <c r="G77" s="52"/>
      <c r="H77" s="52"/>
      <c r="I77" s="52"/>
      <c r="J77" s="123"/>
      <c r="L77" s="51"/>
      <c r="M77" s="52"/>
      <c r="N77" s="52"/>
      <c r="O77" s="52"/>
      <c r="P77" s="123"/>
    </row>
    <row r="78" spans="1:17" x14ac:dyDescent="0.3">
      <c r="A78" s="61" t="s">
        <v>213</v>
      </c>
      <c r="B78" s="62" t="s">
        <v>214</v>
      </c>
      <c r="C78" s="52"/>
      <c r="D78" s="52"/>
      <c r="E78" s="52"/>
      <c r="F78" s="124">
        <v>52</v>
      </c>
      <c r="G78" s="125">
        <v>65</v>
      </c>
      <c r="H78" s="108">
        <f>F78*G78</f>
        <v>3380</v>
      </c>
      <c r="I78" s="108" t="s">
        <v>176</v>
      </c>
      <c r="J78" s="109" t="s">
        <v>176</v>
      </c>
      <c r="L78" s="124">
        <v>0</v>
      </c>
      <c r="M78" s="108">
        <v>65</v>
      </c>
      <c r="N78" s="108">
        <f>L78*M78</f>
        <v>0</v>
      </c>
      <c r="O78" s="108" t="s">
        <v>176</v>
      </c>
      <c r="P78" s="109" t="s">
        <v>176</v>
      </c>
    </row>
    <row r="79" spans="1:17" x14ac:dyDescent="0.3">
      <c r="A79" s="61"/>
      <c r="B79" s="62" t="s">
        <v>215</v>
      </c>
      <c r="C79" s="52"/>
      <c r="D79" s="52"/>
      <c r="E79" s="52"/>
      <c r="F79" s="124">
        <v>25</v>
      </c>
      <c r="G79" s="125">
        <v>80</v>
      </c>
      <c r="H79" s="108">
        <f>F79*G79</f>
        <v>2000</v>
      </c>
      <c r="I79" s="108"/>
      <c r="J79" s="109"/>
      <c r="L79" s="124">
        <v>0</v>
      </c>
      <c r="M79" s="108">
        <v>80</v>
      </c>
      <c r="N79" s="108">
        <f>L79*M79</f>
        <v>0</v>
      </c>
      <c r="O79" s="108"/>
      <c r="P79" s="109"/>
    </row>
    <row r="80" spans="1:17" x14ac:dyDescent="0.3">
      <c r="A80" s="61"/>
      <c r="B80" s="62" t="s">
        <v>216</v>
      </c>
      <c r="C80" s="52"/>
      <c r="D80" s="52"/>
      <c r="E80" s="52"/>
      <c r="F80" s="124">
        <v>35</v>
      </c>
      <c r="G80" s="108">
        <v>0</v>
      </c>
      <c r="H80" s="108">
        <f>F80*G80</f>
        <v>0</v>
      </c>
      <c r="I80" s="108"/>
      <c r="J80" s="109"/>
      <c r="L80" s="124">
        <v>0</v>
      </c>
      <c r="M80" s="108">
        <v>0</v>
      </c>
      <c r="N80" s="108">
        <f>L80*M80</f>
        <v>0</v>
      </c>
      <c r="O80" s="108"/>
      <c r="P80" s="109"/>
    </row>
    <row r="81" spans="1:16" ht="37.5" x14ac:dyDescent="0.3">
      <c r="A81" s="61"/>
      <c r="B81" s="126" t="s">
        <v>217</v>
      </c>
      <c r="C81" s="127" t="s">
        <v>218</v>
      </c>
      <c r="D81" s="52"/>
      <c r="E81" s="52"/>
      <c r="F81" s="124">
        <v>8</v>
      </c>
      <c r="G81" s="128">
        <v>0</v>
      </c>
      <c r="H81" s="128">
        <f>F81*G81</f>
        <v>0</v>
      </c>
      <c r="I81" s="108"/>
      <c r="J81" s="109"/>
      <c r="L81" s="124">
        <v>0</v>
      </c>
      <c r="M81" s="108">
        <v>0</v>
      </c>
      <c r="N81" s="108">
        <f>L81*M81</f>
        <v>0</v>
      </c>
      <c r="O81" s="108"/>
      <c r="P81" s="109"/>
    </row>
    <row r="82" spans="1:16" x14ac:dyDescent="0.3">
      <c r="A82" s="61"/>
      <c r="B82" s="62"/>
      <c r="C82" s="52"/>
      <c r="D82" s="52"/>
      <c r="E82" s="52"/>
      <c r="F82" s="124"/>
      <c r="G82" s="108"/>
      <c r="H82" s="108"/>
      <c r="I82" s="108"/>
      <c r="J82" s="109"/>
      <c r="L82" s="124"/>
      <c r="M82" s="108"/>
      <c r="N82" s="108"/>
      <c r="O82" s="108"/>
      <c r="P82" s="109"/>
    </row>
    <row r="83" spans="1:16" x14ac:dyDescent="0.3">
      <c r="A83" s="129" t="s">
        <v>219</v>
      </c>
      <c r="B83" s="130" t="s">
        <v>220</v>
      </c>
      <c r="C83" s="131" t="s">
        <v>221</v>
      </c>
      <c r="D83" s="54"/>
      <c r="E83" s="54"/>
      <c r="F83" s="124">
        <v>1</v>
      </c>
      <c r="G83" s="108">
        <v>5000</v>
      </c>
      <c r="H83" s="108">
        <f>F83*G83</f>
        <v>5000</v>
      </c>
      <c r="I83" s="108"/>
      <c r="J83" s="109"/>
      <c r="L83" s="124">
        <v>0</v>
      </c>
      <c r="M83" s="108">
        <v>5000</v>
      </c>
      <c r="N83" s="108">
        <f>L83*M83</f>
        <v>0</v>
      </c>
      <c r="O83" s="108"/>
      <c r="P83" s="109"/>
    </row>
    <row r="84" spans="1:16" x14ac:dyDescent="0.3">
      <c r="A84" s="129" t="s">
        <v>222</v>
      </c>
      <c r="B84" s="132" t="s">
        <v>223</v>
      </c>
      <c r="C84" s="133" t="s">
        <v>221</v>
      </c>
      <c r="D84" s="53"/>
      <c r="E84" s="53"/>
      <c r="F84" s="124">
        <v>1</v>
      </c>
      <c r="G84" s="108">
        <v>5000</v>
      </c>
      <c r="H84" s="108">
        <f>F84*G84</f>
        <v>5000</v>
      </c>
      <c r="I84" s="108"/>
      <c r="J84" s="109"/>
      <c r="L84" s="124">
        <v>0</v>
      </c>
      <c r="M84" s="108">
        <v>5000</v>
      </c>
      <c r="N84" s="108">
        <f>L84*M84</f>
        <v>0</v>
      </c>
      <c r="O84" s="108"/>
      <c r="P84" s="109"/>
    </row>
    <row r="85" spans="1:16" x14ac:dyDescent="0.3">
      <c r="A85" s="129" t="s">
        <v>224</v>
      </c>
      <c r="B85" s="132" t="s">
        <v>225</v>
      </c>
      <c r="C85" s="53" t="s">
        <v>226</v>
      </c>
      <c r="D85" s="53"/>
      <c r="E85" s="53"/>
      <c r="F85" s="124">
        <v>1</v>
      </c>
      <c r="G85" s="108">
        <v>2000</v>
      </c>
      <c r="H85" s="108">
        <f>F85*G85</f>
        <v>2000</v>
      </c>
      <c r="I85" s="108"/>
      <c r="J85" s="109"/>
      <c r="L85" s="124">
        <v>0</v>
      </c>
      <c r="M85" s="108">
        <v>2000</v>
      </c>
      <c r="N85" s="108">
        <f>L85*M85</f>
        <v>0</v>
      </c>
      <c r="O85" s="108"/>
      <c r="P85" s="109"/>
    </row>
    <row r="86" spans="1:16" x14ac:dyDescent="0.3">
      <c r="A86" s="129" t="s">
        <v>227</v>
      </c>
      <c r="B86" s="134" t="s">
        <v>228</v>
      </c>
      <c r="C86" s="135" t="s">
        <v>221</v>
      </c>
      <c r="D86" s="53"/>
      <c r="E86" s="53"/>
      <c r="F86" s="124">
        <v>1</v>
      </c>
      <c r="G86" s="108"/>
      <c r="H86" s="108"/>
      <c r="I86" s="108"/>
      <c r="J86" s="109"/>
      <c r="L86" s="124"/>
      <c r="M86" s="108"/>
      <c r="N86" s="108">
        <v>0</v>
      </c>
      <c r="O86" s="108"/>
      <c r="P86" s="109"/>
    </row>
    <row r="87" spans="1:16" x14ac:dyDescent="0.3">
      <c r="A87" s="129" t="s">
        <v>229</v>
      </c>
      <c r="B87" s="130" t="s">
        <v>230</v>
      </c>
      <c r="C87" s="136" t="s">
        <v>231</v>
      </c>
      <c r="D87" s="54"/>
      <c r="E87" s="54"/>
      <c r="F87" s="124">
        <v>1</v>
      </c>
      <c r="G87" s="108"/>
      <c r="H87" s="108"/>
      <c r="I87" s="108"/>
      <c r="J87" s="109"/>
      <c r="L87" s="124"/>
      <c r="M87" s="108"/>
      <c r="N87" s="108"/>
      <c r="O87" s="108"/>
      <c r="P87" s="109"/>
    </row>
    <row r="88" spans="1:16" x14ac:dyDescent="0.3">
      <c r="A88" s="61"/>
      <c r="B88" s="62" t="s">
        <v>176</v>
      </c>
      <c r="C88" s="52" t="s">
        <v>176</v>
      </c>
      <c r="D88" s="52"/>
      <c r="E88" s="52"/>
      <c r="F88" s="124"/>
      <c r="G88" s="108"/>
      <c r="H88" s="108"/>
      <c r="I88" s="108"/>
      <c r="J88" s="109"/>
      <c r="L88" s="124"/>
      <c r="M88" s="108"/>
      <c r="N88" s="108"/>
      <c r="O88" s="108"/>
      <c r="P88" s="109"/>
    </row>
    <row r="89" spans="1:16" ht="13.5" thickBot="1" x14ac:dyDescent="0.35">
      <c r="A89" s="137" t="s">
        <v>232</v>
      </c>
      <c r="B89" s="138"/>
      <c r="C89" s="139"/>
      <c r="D89" s="139"/>
      <c r="E89" s="139"/>
      <c r="F89" s="140"/>
      <c r="G89" s="141"/>
      <c r="H89" s="141">
        <f>SUM(H78:H88)</f>
        <v>17380</v>
      </c>
      <c r="I89" s="141"/>
      <c r="J89" s="142"/>
      <c r="L89" s="140">
        <f>SUM(L78:L81)</f>
        <v>0</v>
      </c>
      <c r="M89" s="141"/>
      <c r="N89" s="141">
        <f>SUM(N78:N88)</f>
        <v>0</v>
      </c>
      <c r="O89" s="141"/>
      <c r="P89" s="142"/>
    </row>
    <row r="90" spans="1:16" ht="13.5" thickBot="1" x14ac:dyDescent="0.35">
      <c r="L90" s="42"/>
    </row>
    <row r="91" spans="1:16" x14ac:dyDescent="0.3">
      <c r="A91" s="143" t="s">
        <v>233</v>
      </c>
      <c r="B91" s="119"/>
      <c r="C91" s="120"/>
      <c r="D91" s="120"/>
      <c r="E91" s="120"/>
      <c r="F91" s="144"/>
      <c r="G91" s="145"/>
      <c r="H91" s="146">
        <f>H89-J73</f>
        <v>-1525.4987000000001</v>
      </c>
      <c r="I91" s="145"/>
      <c r="J91" s="147"/>
      <c r="L91" s="144"/>
      <c r="M91" s="145"/>
      <c r="N91" s="148">
        <f>N89-P73</f>
        <v>0</v>
      </c>
      <c r="O91" s="145"/>
      <c r="P91" s="147"/>
    </row>
    <row r="92" spans="1:16" ht="13.5" thickBot="1" x14ac:dyDescent="0.35">
      <c r="A92" s="149" t="s">
        <v>234</v>
      </c>
      <c r="B92" s="138"/>
      <c r="C92" s="139"/>
      <c r="D92" s="139"/>
      <c r="E92" s="139"/>
      <c r="F92" s="150"/>
      <c r="G92" s="151"/>
      <c r="H92" s="152">
        <v>-2000</v>
      </c>
      <c r="I92" s="151"/>
      <c r="J92" s="153"/>
      <c r="L92" s="150"/>
      <c r="M92" s="151"/>
      <c r="N92" s="152">
        <v>-2000</v>
      </c>
      <c r="O92" s="151"/>
      <c r="P92" s="153"/>
    </row>
  </sheetData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>
    <oddHeader>&amp;R&amp;D</oddHeader>
    <oddFooter>&amp;L&amp;F&amp;RGABC Goihl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8"/>
  <sheetViews>
    <sheetView zoomScale="89" zoomScaleNormal="89" workbookViewId="0">
      <pane xSplit="2" ySplit="3" topLeftCell="C16" activePane="bottomRight" state="frozen"/>
      <selection pane="topRight" activeCell="C1" sqref="C1"/>
      <selection pane="bottomLeft" activeCell="A2" sqref="A2"/>
      <selection pane="bottomRight" activeCell="C29" sqref="C29"/>
    </sheetView>
  </sheetViews>
  <sheetFormatPr defaultColWidth="9.1796875" defaultRowHeight="14.5" x14ac:dyDescent="0.35"/>
  <cols>
    <col min="1" max="1" width="14.1796875" customWidth="1"/>
    <col min="2" max="2" width="27.453125" customWidth="1"/>
    <col min="3" max="3" width="18.1796875" bestFit="1" customWidth="1"/>
    <col min="4" max="4" width="35.54296875" bestFit="1" customWidth="1"/>
    <col min="5" max="5" width="22.7265625" customWidth="1"/>
    <col min="6" max="6" width="18.81640625" customWidth="1"/>
    <col min="7" max="7" width="20.453125" customWidth="1"/>
    <col min="8" max="8" width="47.26953125" customWidth="1"/>
    <col min="9" max="9" width="62" customWidth="1"/>
  </cols>
  <sheetData>
    <row r="1" spans="1:9" ht="23.5" x14ac:dyDescent="0.55000000000000004">
      <c r="A1" s="160" t="s">
        <v>331</v>
      </c>
      <c r="B1" s="159"/>
    </row>
    <row r="3" spans="1:9" s="3" customFormat="1" x14ac:dyDescent="0.35">
      <c r="A3" s="4" t="s">
        <v>11</v>
      </c>
      <c r="B3" s="4" t="s">
        <v>7</v>
      </c>
      <c r="C3" s="4" t="s">
        <v>8</v>
      </c>
      <c r="D3" s="4" t="s">
        <v>79</v>
      </c>
      <c r="E3" s="4" t="s">
        <v>9</v>
      </c>
      <c r="F3" s="4" t="s">
        <v>13</v>
      </c>
      <c r="G3" s="4" t="s">
        <v>41</v>
      </c>
      <c r="H3" s="4" t="s">
        <v>10</v>
      </c>
      <c r="I3" s="4" t="s">
        <v>44</v>
      </c>
    </row>
    <row r="4" spans="1:9" s="3" customFormat="1" x14ac:dyDescent="0.35">
      <c r="A4" s="4" t="s">
        <v>332</v>
      </c>
      <c r="B4" s="4"/>
      <c r="C4" s="4"/>
      <c r="D4" s="4"/>
      <c r="E4" s="4"/>
      <c r="F4" s="4"/>
      <c r="G4" s="4"/>
      <c r="H4" s="4"/>
      <c r="I4" s="4"/>
    </row>
    <row r="5" spans="1:9" x14ac:dyDescent="0.35">
      <c r="A5" s="1" t="s">
        <v>21</v>
      </c>
      <c r="B5" s="1" t="s">
        <v>4</v>
      </c>
      <c r="C5" s="1" t="s">
        <v>5</v>
      </c>
      <c r="D5" s="1" t="s">
        <v>15</v>
      </c>
      <c r="E5" s="1" t="s">
        <v>12</v>
      </c>
      <c r="F5" s="1" t="s">
        <v>14</v>
      </c>
      <c r="G5" s="1"/>
      <c r="H5" s="2" t="s">
        <v>6</v>
      </c>
      <c r="I5" s="2" t="s">
        <v>242</v>
      </c>
    </row>
    <row r="6" spans="1:9" x14ac:dyDescent="0.35">
      <c r="A6" s="1" t="s">
        <v>21</v>
      </c>
      <c r="B6" s="1" t="s">
        <v>311</v>
      </c>
      <c r="C6" s="1" t="s">
        <v>312</v>
      </c>
      <c r="D6" s="1" t="s">
        <v>313</v>
      </c>
      <c r="E6" s="1"/>
      <c r="F6" s="1" t="s">
        <v>314</v>
      </c>
      <c r="G6" s="1"/>
      <c r="H6" s="2" t="s">
        <v>315</v>
      </c>
      <c r="I6" s="2" t="s">
        <v>316</v>
      </c>
    </row>
    <row r="7" spans="1:9" x14ac:dyDescent="0.35">
      <c r="A7" s="1" t="s">
        <v>168</v>
      </c>
      <c r="B7" s="1" t="s">
        <v>56</v>
      </c>
      <c r="C7" s="1" t="s">
        <v>57</v>
      </c>
      <c r="D7" s="1" t="s">
        <v>61</v>
      </c>
      <c r="E7" s="1" t="s">
        <v>59</v>
      </c>
      <c r="F7" s="1" t="s">
        <v>60</v>
      </c>
      <c r="G7" s="1"/>
      <c r="H7" s="2" t="s">
        <v>55</v>
      </c>
      <c r="I7" s="2" t="s">
        <v>58</v>
      </c>
    </row>
    <row r="8" spans="1:9" x14ac:dyDescent="0.35">
      <c r="A8" s="1" t="s">
        <v>34</v>
      </c>
      <c r="B8" s="1" t="s">
        <v>250</v>
      </c>
      <c r="C8" s="1" t="s">
        <v>246</v>
      </c>
      <c r="D8" s="1" t="s">
        <v>34</v>
      </c>
      <c r="E8" s="1" t="s">
        <v>247</v>
      </c>
      <c r="F8" s="1" t="s">
        <v>164</v>
      </c>
      <c r="G8" s="1"/>
      <c r="H8" s="2" t="s">
        <v>245</v>
      </c>
      <c r="I8" s="2" t="s">
        <v>248</v>
      </c>
    </row>
    <row r="9" spans="1:9" x14ac:dyDescent="0.35">
      <c r="A9" s="1" t="s">
        <v>267</v>
      </c>
      <c r="B9" s="1" t="s">
        <v>80</v>
      </c>
      <c r="C9" s="1" t="s">
        <v>317</v>
      </c>
      <c r="D9" s="1" t="s">
        <v>318</v>
      </c>
      <c r="E9" s="1" t="s">
        <v>320</v>
      </c>
      <c r="F9" s="1" t="s">
        <v>319</v>
      </c>
      <c r="G9" s="1"/>
      <c r="H9" s="2" t="s">
        <v>321</v>
      </c>
      <c r="I9" s="2" t="s">
        <v>169</v>
      </c>
    </row>
    <row r="10" spans="1:9" x14ac:dyDescent="0.35">
      <c r="A10" s="1" t="s">
        <v>267</v>
      </c>
      <c r="B10" s="1" t="s">
        <v>264</v>
      </c>
      <c r="C10" s="1" t="s">
        <v>265</v>
      </c>
      <c r="D10" s="1" t="s">
        <v>266</v>
      </c>
      <c r="E10" s="1" t="s">
        <v>268</v>
      </c>
      <c r="F10" s="1" t="s">
        <v>269</v>
      </c>
      <c r="G10" s="1"/>
      <c r="H10" s="2" t="s">
        <v>270</v>
      </c>
      <c r="I10" s="2"/>
    </row>
    <row r="11" spans="1:9" x14ac:dyDescent="0.35">
      <c r="A11" s="1" t="s">
        <v>18</v>
      </c>
      <c r="B11" s="1" t="s">
        <v>69</v>
      </c>
      <c r="C11" s="5" t="s">
        <v>71</v>
      </c>
      <c r="D11" s="1" t="s">
        <v>70</v>
      </c>
      <c r="E11" s="1" t="s">
        <v>72</v>
      </c>
      <c r="F11" s="1" t="s">
        <v>73</v>
      </c>
      <c r="G11" s="1"/>
      <c r="H11" s="2" t="s">
        <v>74</v>
      </c>
      <c r="I11" s="2" t="s">
        <v>68</v>
      </c>
    </row>
    <row r="12" spans="1:9" x14ac:dyDescent="0.35">
      <c r="A12" s="1" t="s">
        <v>18</v>
      </c>
      <c r="B12" s="1" t="s">
        <v>38</v>
      </c>
      <c r="C12" s="1" t="s">
        <v>263</v>
      </c>
      <c r="D12" s="1" t="s">
        <v>39</v>
      </c>
      <c r="E12" s="1" t="s">
        <v>40</v>
      </c>
      <c r="F12" s="1"/>
      <c r="G12" s="1" t="s">
        <v>42</v>
      </c>
      <c r="H12" s="2" t="s">
        <v>43</v>
      </c>
      <c r="I12" s="2" t="s">
        <v>45</v>
      </c>
    </row>
    <row r="13" spans="1:9" x14ac:dyDescent="0.35">
      <c r="A13" s="1" t="s">
        <v>18</v>
      </c>
      <c r="B13" s="1" t="s">
        <v>62</v>
      </c>
      <c r="C13" s="1" t="s">
        <v>63</v>
      </c>
      <c r="D13" s="1" t="s">
        <v>64</v>
      </c>
      <c r="E13" s="1" t="s">
        <v>67</v>
      </c>
      <c r="F13" s="1"/>
      <c r="G13" s="1"/>
      <c r="H13" s="2" t="s">
        <v>65</v>
      </c>
      <c r="I13" s="2" t="s">
        <v>66</v>
      </c>
    </row>
    <row r="14" spans="1:9" x14ac:dyDescent="0.35">
      <c r="A14" s="1" t="s">
        <v>18</v>
      </c>
      <c r="B14" s="1" t="s">
        <v>251</v>
      </c>
      <c r="C14" s="1" t="s">
        <v>252</v>
      </c>
      <c r="D14" s="1" t="s">
        <v>255</v>
      </c>
      <c r="E14" s="1" t="s">
        <v>254</v>
      </c>
      <c r="F14" s="1"/>
      <c r="G14" s="1"/>
      <c r="H14" s="2" t="s">
        <v>253</v>
      </c>
      <c r="I14" s="2" t="s">
        <v>256</v>
      </c>
    </row>
    <row r="15" spans="1:9" x14ac:dyDescent="0.35">
      <c r="A15" s="1" t="s">
        <v>18</v>
      </c>
      <c r="B15" s="1" t="s">
        <v>257</v>
      </c>
      <c r="C15" s="1" t="s">
        <v>258</v>
      </c>
      <c r="D15" s="1" t="s">
        <v>259</v>
      </c>
      <c r="E15" s="1" t="s">
        <v>260</v>
      </c>
      <c r="F15" s="1"/>
      <c r="G15" s="1"/>
      <c r="H15" s="2" t="s">
        <v>262</v>
      </c>
      <c r="I15" s="2" t="s">
        <v>261</v>
      </c>
    </row>
    <row r="16" spans="1:9" x14ac:dyDescent="0.35">
      <c r="A16" s="1" t="s">
        <v>267</v>
      </c>
      <c r="B16" s="1" t="s">
        <v>177</v>
      </c>
      <c r="C16" s="5" t="s">
        <v>165</v>
      </c>
      <c r="D16" s="1" t="s">
        <v>235</v>
      </c>
      <c r="E16" s="1" t="s">
        <v>167</v>
      </c>
      <c r="F16" s="1"/>
      <c r="G16" s="1"/>
      <c r="H16" s="2" t="s">
        <v>236</v>
      </c>
      <c r="I16" s="2" t="s">
        <v>244</v>
      </c>
    </row>
    <row r="17" spans="1:9" x14ac:dyDescent="0.35">
      <c r="A17" s="1" t="s">
        <v>267</v>
      </c>
      <c r="B17" s="1" t="s">
        <v>237</v>
      </c>
      <c r="C17" s="5" t="s">
        <v>238</v>
      </c>
      <c r="D17" s="1" t="s">
        <v>240</v>
      </c>
      <c r="E17" s="1" t="s">
        <v>241</v>
      </c>
      <c r="F17" s="1"/>
      <c r="G17" s="1"/>
      <c r="H17" s="2" t="s">
        <v>239</v>
      </c>
      <c r="I17" s="2" t="s">
        <v>243</v>
      </c>
    </row>
    <row r="18" spans="1:9" x14ac:dyDescent="0.35">
      <c r="A18" s="1" t="s">
        <v>18</v>
      </c>
      <c r="B18" s="1" t="s">
        <v>170</v>
      </c>
      <c r="C18" s="5" t="s">
        <v>173</v>
      </c>
      <c r="D18" s="1" t="s">
        <v>175</v>
      </c>
      <c r="E18" s="1" t="s">
        <v>171</v>
      </c>
      <c r="F18" s="1"/>
      <c r="G18" s="1"/>
      <c r="H18" s="2" t="s">
        <v>174</v>
      </c>
      <c r="I18" s="2" t="s">
        <v>172</v>
      </c>
    </row>
    <row r="19" spans="1:9" x14ac:dyDescent="0.35">
      <c r="A19" s="1" t="s">
        <v>53</v>
      </c>
      <c r="B19" s="1" t="s">
        <v>75</v>
      </c>
      <c r="C19" s="1" t="s">
        <v>76</v>
      </c>
      <c r="D19" s="1" t="s">
        <v>54</v>
      </c>
      <c r="E19" s="1" t="s">
        <v>77</v>
      </c>
      <c r="F19" s="1"/>
      <c r="G19" s="1"/>
      <c r="H19" s="2" t="s">
        <v>78</v>
      </c>
      <c r="I19" s="2" t="s">
        <v>249</v>
      </c>
    </row>
    <row r="20" spans="1:9" x14ac:dyDescent="0.35">
      <c r="A20" s="1" t="s">
        <v>53</v>
      </c>
      <c r="B20" s="1" t="s">
        <v>47</v>
      </c>
      <c r="C20" s="1" t="s">
        <v>46</v>
      </c>
      <c r="D20" s="1" t="s">
        <v>54</v>
      </c>
      <c r="E20" s="1" t="s">
        <v>48</v>
      </c>
      <c r="F20" s="1" t="s">
        <v>50</v>
      </c>
      <c r="G20" s="1" t="s">
        <v>49</v>
      </c>
      <c r="H20" s="2" t="s">
        <v>51</v>
      </c>
      <c r="I20" s="2" t="s">
        <v>52</v>
      </c>
    </row>
    <row r="21" spans="1:9" x14ac:dyDescent="0.35">
      <c r="A21" s="1"/>
      <c r="B21" s="1"/>
      <c r="C21" s="1"/>
      <c r="D21" s="1"/>
      <c r="E21" s="1"/>
      <c r="F21" s="1"/>
      <c r="G21" s="1"/>
      <c r="H21" s="1"/>
      <c r="I21" s="1"/>
    </row>
    <row r="22" spans="1:9" s="3" customFormat="1" x14ac:dyDescent="0.35">
      <c r="A22" s="4" t="s">
        <v>333</v>
      </c>
      <c r="B22" s="4"/>
      <c r="C22" s="4"/>
      <c r="D22" s="4"/>
      <c r="E22" s="4"/>
      <c r="F22" s="4"/>
      <c r="G22" s="4"/>
      <c r="H22" s="4"/>
      <c r="I22" s="4"/>
    </row>
    <row r="23" spans="1:9" x14ac:dyDescent="0.35">
      <c r="A23" s="1" t="s">
        <v>21</v>
      </c>
      <c r="B23" s="1" t="s">
        <v>335</v>
      </c>
      <c r="C23" s="1"/>
      <c r="D23" s="1"/>
      <c r="E23" s="161" t="s">
        <v>337</v>
      </c>
      <c r="F23" s="1"/>
      <c r="G23" s="161" t="s">
        <v>338</v>
      </c>
      <c r="H23" s="2" t="s">
        <v>336</v>
      </c>
      <c r="I23" s="162" t="s">
        <v>339</v>
      </c>
    </row>
    <row r="24" spans="1:9" x14ac:dyDescent="0.35">
      <c r="A24" s="1" t="s">
        <v>53</v>
      </c>
      <c r="B24" s="1" t="s">
        <v>340</v>
      </c>
      <c r="C24" s="1"/>
      <c r="D24" s="1"/>
      <c r="E24" s="161" t="s">
        <v>341</v>
      </c>
      <c r="G24" s="161" t="s">
        <v>342</v>
      </c>
      <c r="H24" s="2" t="s">
        <v>343</v>
      </c>
      <c r="I24" s="1"/>
    </row>
    <row r="25" spans="1:9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5">
      <c r="A26" s="1"/>
      <c r="B26" s="1"/>
      <c r="C26" s="1"/>
      <c r="D26" s="1"/>
      <c r="E26" s="1"/>
      <c r="F26" s="1"/>
      <c r="G26" s="1"/>
      <c r="H26" s="1"/>
      <c r="I26" s="1"/>
    </row>
    <row r="27" spans="1:9" s="3" customFormat="1" x14ac:dyDescent="0.35">
      <c r="A27" s="4" t="s">
        <v>334</v>
      </c>
      <c r="B27" s="4"/>
      <c r="C27" s="4"/>
      <c r="D27" s="4"/>
      <c r="E27" s="4"/>
      <c r="F27" s="4"/>
      <c r="G27" s="4"/>
      <c r="H27" s="4"/>
      <c r="I27" s="4"/>
    </row>
    <row r="28" spans="1:9" x14ac:dyDescent="0.35">
      <c r="A28" s="1" t="s">
        <v>18</v>
      </c>
      <c r="B28" s="1" t="s">
        <v>344</v>
      </c>
      <c r="C28" s="1"/>
      <c r="D28" s="1"/>
      <c r="E28" s="1"/>
      <c r="F28" s="1"/>
      <c r="G28" s="1"/>
      <c r="H28" s="1"/>
      <c r="I28" s="1"/>
    </row>
    <row r="29" spans="1:9" x14ac:dyDescent="0.35">
      <c r="A29" s="1" t="s">
        <v>18</v>
      </c>
      <c r="B29" s="1" t="s">
        <v>345</v>
      </c>
      <c r="C29" s="1"/>
      <c r="D29" s="1"/>
      <c r="E29" s="1"/>
      <c r="F29" s="1"/>
      <c r="G29" s="1"/>
      <c r="H29" s="1"/>
      <c r="I29" s="1"/>
    </row>
    <row r="30" spans="1:9" x14ac:dyDescent="0.3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5">
      <c r="A38" s="1"/>
      <c r="B38" s="1"/>
      <c r="C38" s="1"/>
      <c r="D38" s="1"/>
      <c r="E38" s="1"/>
      <c r="F38" s="1"/>
      <c r="G38" s="1"/>
      <c r="H38" s="1"/>
      <c r="I38" s="1"/>
    </row>
  </sheetData>
  <autoFilter ref="A3:J20">
    <sortState ref="A2:J10">
      <sortCondition ref="A1"/>
    </sortState>
  </autoFilter>
  <sortState ref="A2:I15">
    <sortCondition ref="A2:A15"/>
    <sortCondition ref="B2:B15"/>
  </sortState>
  <hyperlinks>
    <hyperlink ref="H5" r:id="rId1"/>
    <hyperlink ref="H12" r:id="rId2"/>
    <hyperlink ref="I12" r:id="rId3"/>
    <hyperlink ref="H20" r:id="rId4"/>
    <hyperlink ref="I20" r:id="rId5"/>
    <hyperlink ref="H7" r:id="rId6"/>
    <hyperlink ref="I7" r:id="rId7"/>
    <hyperlink ref="H13" r:id="rId8"/>
    <hyperlink ref="I13" r:id="rId9"/>
    <hyperlink ref="I11" r:id="rId10"/>
    <hyperlink ref="H11" r:id="rId11"/>
    <hyperlink ref="H19" r:id="rId12"/>
    <hyperlink ref="H9" r:id="rId13"/>
    <hyperlink ref="I9" r:id="rId14"/>
    <hyperlink ref="I18" r:id="rId15"/>
    <hyperlink ref="H18" r:id="rId16"/>
    <hyperlink ref="H16" r:id="rId17"/>
    <hyperlink ref="H17" r:id="rId18"/>
    <hyperlink ref="I16" r:id="rId19"/>
    <hyperlink ref="I5" r:id="rId20"/>
    <hyperlink ref="I17" r:id="rId21"/>
    <hyperlink ref="H8" r:id="rId22"/>
    <hyperlink ref="I8" r:id="rId23"/>
    <hyperlink ref="I19" r:id="rId24"/>
    <hyperlink ref="H14" r:id="rId25"/>
    <hyperlink ref="I14" r:id="rId26"/>
    <hyperlink ref="I15" r:id="rId27"/>
    <hyperlink ref="H15" r:id="rId28"/>
    <hyperlink ref="H10" r:id="rId29"/>
    <hyperlink ref="H6" r:id="rId30"/>
    <hyperlink ref="I6" r:id="rId31"/>
    <hyperlink ref="H23" r:id="rId32"/>
    <hyperlink ref="H24" r:id="rId33"/>
  </hyperlinks>
  <pageMargins left="0.7" right="0.7" top="0.75" bottom="0.75" header="0.3" footer="0.3"/>
  <pageSetup paperSize="9" scale="49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Event Process &amp; Checklist</vt:lpstr>
      <vt:lpstr>Run Sheet </vt:lpstr>
      <vt:lpstr>Budget</vt:lpstr>
      <vt:lpstr>Contact List</vt:lpstr>
      <vt:lpstr>'Run Sheet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NormCath</dc:creator>
  <cp:lastModifiedBy>Peirui Tan</cp:lastModifiedBy>
  <cp:lastPrinted>2018-05-21T08:00:53Z</cp:lastPrinted>
  <dcterms:created xsi:type="dcterms:W3CDTF">2015-06-25T11:36:59Z</dcterms:created>
  <dcterms:modified xsi:type="dcterms:W3CDTF">2018-05-31T16:07:29Z</dcterms:modified>
</cp:coreProperties>
</file>